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PA-14\Downloads\"/>
    </mc:Choice>
  </mc:AlternateContent>
  <xr:revisionPtr revIDLastSave="0" documentId="13_ncr:1_{4D9ED941-17C4-472B-A68F-197F37C3923D}" xr6:coauthVersionLast="47" xr6:coauthVersionMax="47" xr10:uidLastSave="{00000000-0000-0000-0000-000000000000}"/>
  <bookViews>
    <workbookView xWindow="-108" yWindow="-108" windowWidth="23256" windowHeight="12456" tabRatio="687" xr2:uid="{00000000-000D-0000-FFFF-FFFF00000000}"/>
  </bookViews>
  <sheets>
    <sheet name="National Average" sheetId="16" r:id="rId1"/>
    <sheet name="Weekly Comparison (2024)" sheetId="17" r:id="rId2"/>
    <sheet name="RFU CAR" sheetId="2" r:id="rId3"/>
    <sheet name="RFU I" sheetId="3" r:id="rId4"/>
    <sheet name="RFU II" sheetId="4" r:id="rId5"/>
    <sheet name="RFU III" sheetId="5" r:id="rId6"/>
    <sheet name="RFU IV" sheetId="6" r:id="rId7"/>
    <sheet name="RFU V" sheetId="7" r:id="rId8"/>
    <sheet name="RFU VI" sheetId="8" r:id="rId9"/>
    <sheet name="RFU VII" sheetId="9" r:id="rId10"/>
    <sheet name="RFU VIII" sheetId="10" r:id="rId11"/>
    <sheet name="RFU IX" sheetId="11" r:id="rId12"/>
    <sheet name="RFU X" sheetId="12" r:id="rId13"/>
    <sheet name="RFU XI" sheetId="13" r:id="rId14"/>
    <sheet name="RFU XII" sheetId="14" r:id="rId15"/>
    <sheet name="RFU CARAGA" sheetId="15" r:id="rId16"/>
    <sheet name="BARMM" sheetId="19" r:id="rId17"/>
    <sheet name="NCR" sheetId="20" r:id="rId18"/>
  </sheets>
  <definedNames>
    <definedName name="_xlnm.Print_Area" localSheetId="0">'National Average'!$A$1:$H$186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4" l="1"/>
  <c r="F8" i="14"/>
  <c r="E8" i="14"/>
  <c r="D8" i="14"/>
  <c r="B8" i="14"/>
  <c r="H10" i="13"/>
  <c r="G10" i="13"/>
  <c r="F10" i="13"/>
  <c r="E10" i="13"/>
  <c r="D10" i="13"/>
  <c r="C10" i="13"/>
  <c r="B10" i="13"/>
  <c r="H11" i="12"/>
  <c r="G11" i="12"/>
  <c r="F11" i="12"/>
  <c r="E11" i="12"/>
  <c r="D11" i="12"/>
  <c r="B11" i="12"/>
  <c r="C13" i="10" l="1"/>
  <c r="D13" i="10"/>
  <c r="E13" i="10"/>
  <c r="F13" i="10"/>
  <c r="G13" i="10"/>
  <c r="H13" i="10"/>
  <c r="B13" i="10"/>
  <c r="D11" i="9"/>
  <c r="C11" i="9"/>
  <c r="E11" i="9"/>
  <c r="F11" i="9"/>
  <c r="G11" i="9"/>
  <c r="H11" i="9"/>
  <c r="B11" i="9"/>
  <c r="H87" i="16" l="1"/>
  <c r="C88" i="16"/>
  <c r="D88" i="16"/>
  <c r="E88" i="16"/>
  <c r="F88" i="16"/>
  <c r="G88" i="16"/>
  <c r="H88" i="16"/>
  <c r="B88" i="16"/>
  <c r="C8" i="20"/>
  <c r="B8" i="20"/>
  <c r="C168" i="16" l="1"/>
  <c r="D168" i="16"/>
  <c r="D169" i="16" s="1"/>
  <c r="D31" i="16" s="1"/>
  <c r="E168" i="16"/>
  <c r="E169" i="16" s="1"/>
  <c r="E31" i="16" s="1"/>
  <c r="F168" i="16"/>
  <c r="F169" i="16" s="1"/>
  <c r="F31" i="16" s="1"/>
  <c r="G168" i="16"/>
  <c r="H168" i="16"/>
  <c r="B168" i="16"/>
  <c r="B169" i="16" s="1"/>
  <c r="H8" i="20"/>
  <c r="D8" i="20"/>
  <c r="E8" i="20"/>
  <c r="F8" i="20"/>
  <c r="G8" i="20"/>
  <c r="B31" i="16" l="1"/>
  <c r="C169" i="16"/>
  <c r="C31" i="16" s="1"/>
  <c r="H169" i="16"/>
  <c r="G169" i="16"/>
  <c r="G31" i="16" s="1"/>
  <c r="B11" i="14"/>
  <c r="C11" i="14"/>
  <c r="D11" i="14"/>
  <c r="E11" i="14"/>
  <c r="F11" i="14"/>
  <c r="G11" i="14"/>
  <c r="H11" i="14"/>
  <c r="H11" i="4" l="1"/>
  <c r="H11" i="3"/>
  <c r="G11" i="3"/>
  <c r="H72" i="16"/>
  <c r="H63" i="16"/>
  <c r="H64" i="16"/>
  <c r="H65" i="16"/>
  <c r="H62" i="16"/>
  <c r="H129" i="16" l="1"/>
  <c r="B164" i="16" l="1"/>
  <c r="B8" i="19"/>
  <c r="B160" i="16"/>
  <c r="L7" i="17" l="1"/>
  <c r="L6" i="17"/>
  <c r="M6" i="17"/>
  <c r="N6" i="17"/>
  <c r="O6" i="17"/>
  <c r="P6" i="17"/>
  <c r="Q6" i="17"/>
  <c r="R6" i="17"/>
  <c r="B141" i="16" l="1"/>
  <c r="C141" i="16"/>
  <c r="D141" i="16"/>
  <c r="C58" i="16"/>
  <c r="D58" i="16"/>
  <c r="E58" i="16"/>
  <c r="F58" i="16"/>
  <c r="G58" i="16"/>
  <c r="H58" i="16"/>
  <c r="B58" i="16"/>
  <c r="B11" i="3"/>
  <c r="D17" i="6" l="1"/>
  <c r="D11" i="3" l="1"/>
  <c r="B165" i="16" l="1"/>
  <c r="B30" i="16" s="1"/>
  <c r="C164" i="16"/>
  <c r="D164" i="16"/>
  <c r="E164" i="16"/>
  <c r="F164" i="16"/>
  <c r="H133" i="16"/>
  <c r="G133" i="16"/>
  <c r="F133" i="16"/>
  <c r="E133" i="16"/>
  <c r="D133" i="16"/>
  <c r="B133" i="16"/>
  <c r="C133" i="16"/>
  <c r="B12" i="12"/>
  <c r="H110" i="16"/>
  <c r="G110" i="16"/>
  <c r="F110" i="16"/>
  <c r="F111" i="16"/>
  <c r="E110" i="16"/>
  <c r="D110" i="16"/>
  <c r="C110" i="16"/>
  <c r="B110" i="16"/>
  <c r="D13" i="8" l="1"/>
  <c r="C13" i="2"/>
  <c r="H164" i="16" l="1"/>
  <c r="H31" i="16" s="1"/>
  <c r="B111" i="16"/>
  <c r="B101" i="16"/>
  <c r="C12" i="12" l="1"/>
  <c r="B46" i="16" l="1"/>
  <c r="C46" i="16"/>
  <c r="D46" i="16"/>
  <c r="E46" i="16"/>
  <c r="F46" i="16"/>
  <c r="G46" i="16"/>
  <c r="H46" i="16"/>
  <c r="B47" i="16"/>
  <c r="C47" i="16"/>
  <c r="D47" i="16"/>
  <c r="E47" i="16"/>
  <c r="F47" i="16"/>
  <c r="G47" i="16"/>
  <c r="H47" i="16"/>
  <c r="B48" i="16"/>
  <c r="C48" i="16"/>
  <c r="D48" i="16"/>
  <c r="E48" i="16"/>
  <c r="F48" i="16"/>
  <c r="G48" i="16"/>
  <c r="H48" i="16"/>
  <c r="B49" i="16"/>
  <c r="C49" i="16"/>
  <c r="D49" i="16"/>
  <c r="E49" i="16"/>
  <c r="F49" i="16"/>
  <c r="G49" i="16"/>
  <c r="H49" i="16"/>
  <c r="B50" i="16"/>
  <c r="C50" i="16"/>
  <c r="D50" i="16"/>
  <c r="E50" i="16"/>
  <c r="F50" i="16"/>
  <c r="G50" i="16"/>
  <c r="H50" i="16"/>
  <c r="B51" i="16"/>
  <c r="C51" i="16"/>
  <c r="D51" i="16"/>
  <c r="E51" i="16"/>
  <c r="F51" i="16"/>
  <c r="G51" i="16"/>
  <c r="H51" i="16"/>
  <c r="B55" i="16"/>
  <c r="C55" i="16"/>
  <c r="D55" i="16"/>
  <c r="E55" i="16"/>
  <c r="F55" i="16"/>
  <c r="G55" i="16"/>
  <c r="H55" i="16"/>
  <c r="B56" i="16"/>
  <c r="C56" i="16"/>
  <c r="D56" i="16"/>
  <c r="E56" i="16"/>
  <c r="F56" i="16"/>
  <c r="G56" i="16"/>
  <c r="H56" i="16"/>
  <c r="B57" i="16"/>
  <c r="C57" i="16"/>
  <c r="D57" i="16"/>
  <c r="E57" i="16"/>
  <c r="F57" i="16"/>
  <c r="G57" i="16"/>
  <c r="H57" i="16"/>
  <c r="B62" i="16"/>
  <c r="C62" i="16"/>
  <c r="D62" i="16"/>
  <c r="E62" i="16"/>
  <c r="F62" i="16"/>
  <c r="G62" i="16"/>
  <c r="B63" i="16"/>
  <c r="C63" i="16"/>
  <c r="D63" i="16"/>
  <c r="E63" i="16"/>
  <c r="F63" i="16"/>
  <c r="G63" i="16"/>
  <c r="B64" i="16"/>
  <c r="C64" i="16"/>
  <c r="D64" i="16"/>
  <c r="E64" i="16"/>
  <c r="F64" i="16"/>
  <c r="G64" i="16"/>
  <c r="B65" i="16"/>
  <c r="C65" i="16"/>
  <c r="D65" i="16"/>
  <c r="E65" i="16"/>
  <c r="F65" i="16"/>
  <c r="G65" i="16"/>
  <c r="B69" i="16"/>
  <c r="C69" i="16"/>
  <c r="D69" i="16"/>
  <c r="E69" i="16"/>
  <c r="F69" i="16"/>
  <c r="G69" i="16"/>
  <c r="H69" i="16"/>
  <c r="B70" i="16"/>
  <c r="C70" i="16"/>
  <c r="D70" i="16"/>
  <c r="E70" i="16"/>
  <c r="F70" i="16"/>
  <c r="G70" i="16"/>
  <c r="H70" i="16"/>
  <c r="B71" i="16"/>
  <c r="C71" i="16"/>
  <c r="D71" i="16"/>
  <c r="E71" i="16"/>
  <c r="F71" i="16"/>
  <c r="G71" i="16"/>
  <c r="H71" i="16"/>
  <c r="B72" i="16"/>
  <c r="C72" i="16"/>
  <c r="D72" i="16"/>
  <c r="E72" i="16"/>
  <c r="F72" i="16"/>
  <c r="G72" i="16"/>
  <c r="B73" i="16"/>
  <c r="C73" i="16"/>
  <c r="D73" i="16"/>
  <c r="E73" i="16"/>
  <c r="F73" i="16"/>
  <c r="G73" i="16"/>
  <c r="H73" i="16"/>
  <c r="B74" i="16"/>
  <c r="C74" i="16"/>
  <c r="D74" i="16"/>
  <c r="E74" i="16"/>
  <c r="F74" i="16"/>
  <c r="G74" i="16"/>
  <c r="H74" i="16"/>
  <c r="B75" i="16"/>
  <c r="C75" i="16"/>
  <c r="D75" i="16"/>
  <c r="E75" i="16"/>
  <c r="F75" i="16"/>
  <c r="G75" i="16"/>
  <c r="H75" i="16"/>
  <c r="B79" i="16"/>
  <c r="C79" i="16"/>
  <c r="D79" i="16"/>
  <c r="E79" i="16"/>
  <c r="F79" i="16"/>
  <c r="G79" i="16"/>
  <c r="H79" i="16"/>
  <c r="B80" i="16"/>
  <c r="C80" i="16"/>
  <c r="D80" i="16"/>
  <c r="E80" i="16"/>
  <c r="F80" i="16"/>
  <c r="G80" i="16"/>
  <c r="H80" i="16"/>
  <c r="B81" i="16"/>
  <c r="C81" i="16"/>
  <c r="D81" i="16"/>
  <c r="E81" i="16"/>
  <c r="F81" i="16"/>
  <c r="G81" i="16"/>
  <c r="H81" i="16"/>
  <c r="B82" i="16"/>
  <c r="C82" i="16"/>
  <c r="D82" i="16"/>
  <c r="E82" i="16"/>
  <c r="F82" i="16"/>
  <c r="G82" i="16"/>
  <c r="H82" i="16"/>
  <c r="B83" i="16"/>
  <c r="C83" i="16"/>
  <c r="D83" i="16"/>
  <c r="E83" i="16"/>
  <c r="F83" i="16"/>
  <c r="G83" i="16"/>
  <c r="H83" i="16"/>
  <c r="B84" i="16"/>
  <c r="C84" i="16"/>
  <c r="D84" i="16"/>
  <c r="E84" i="16"/>
  <c r="F84" i="16"/>
  <c r="G84" i="16"/>
  <c r="H84" i="16"/>
  <c r="B85" i="16"/>
  <c r="C85" i="16"/>
  <c r="D85" i="16"/>
  <c r="E85" i="16"/>
  <c r="F85" i="16"/>
  <c r="G85" i="16"/>
  <c r="H85" i="16"/>
  <c r="B86" i="16"/>
  <c r="C86" i="16"/>
  <c r="D86" i="16"/>
  <c r="E86" i="16"/>
  <c r="F86" i="16"/>
  <c r="G86" i="16"/>
  <c r="H86" i="16"/>
  <c r="B87" i="16"/>
  <c r="C87" i="16"/>
  <c r="D87" i="16"/>
  <c r="E87" i="16"/>
  <c r="F87" i="16"/>
  <c r="G87" i="16"/>
  <c r="B92" i="16"/>
  <c r="C92" i="16"/>
  <c r="D92" i="16"/>
  <c r="E92" i="16"/>
  <c r="F92" i="16"/>
  <c r="G92" i="16"/>
  <c r="H92" i="16"/>
  <c r="B93" i="16"/>
  <c r="C93" i="16"/>
  <c r="D93" i="16"/>
  <c r="E93" i="16"/>
  <c r="F93" i="16"/>
  <c r="G93" i="16"/>
  <c r="H93" i="16"/>
  <c r="B94" i="16"/>
  <c r="C94" i="16"/>
  <c r="D94" i="16"/>
  <c r="E94" i="16"/>
  <c r="F94" i="16"/>
  <c r="G94" i="16"/>
  <c r="H94" i="16"/>
  <c r="B95" i="16"/>
  <c r="C95" i="16"/>
  <c r="D95" i="16"/>
  <c r="E95" i="16"/>
  <c r="F95" i="16"/>
  <c r="G95" i="16"/>
  <c r="H95" i="16"/>
  <c r="B96" i="16"/>
  <c r="C96" i="16"/>
  <c r="D96" i="16"/>
  <c r="E96" i="16"/>
  <c r="F96" i="16"/>
  <c r="G96" i="16"/>
  <c r="H96" i="16"/>
  <c r="B97" i="16"/>
  <c r="C97" i="16"/>
  <c r="D97" i="16"/>
  <c r="E97" i="16"/>
  <c r="F97" i="16"/>
  <c r="G97" i="16"/>
  <c r="H97" i="16"/>
  <c r="C101" i="16"/>
  <c r="D101" i="16"/>
  <c r="E101" i="16"/>
  <c r="F101" i="16"/>
  <c r="G101" i="16"/>
  <c r="H101" i="16"/>
  <c r="B102" i="16"/>
  <c r="C102" i="16"/>
  <c r="D102" i="16"/>
  <c r="E102" i="16"/>
  <c r="F102" i="16"/>
  <c r="G102" i="16"/>
  <c r="H102" i="16"/>
  <c r="B103" i="16"/>
  <c r="C103" i="16"/>
  <c r="D103" i="16"/>
  <c r="E103" i="16"/>
  <c r="F103" i="16"/>
  <c r="G103" i="16"/>
  <c r="H103" i="16"/>
  <c r="B104" i="16"/>
  <c r="C104" i="16"/>
  <c r="D104" i="16"/>
  <c r="E104" i="16"/>
  <c r="F104" i="16"/>
  <c r="G104" i="16"/>
  <c r="H104" i="16"/>
  <c r="B105" i="16"/>
  <c r="C105" i="16"/>
  <c r="D105" i="16"/>
  <c r="E105" i="16"/>
  <c r="F105" i="16"/>
  <c r="G105" i="16"/>
  <c r="H105" i="16"/>
  <c r="B106" i="16"/>
  <c r="C106" i="16"/>
  <c r="D106" i="16"/>
  <c r="E106" i="16"/>
  <c r="F106" i="16"/>
  <c r="G106" i="16"/>
  <c r="H106" i="16"/>
  <c r="C111" i="16"/>
  <c r="D111" i="16"/>
  <c r="E111" i="16"/>
  <c r="G111" i="16"/>
  <c r="H111" i="16"/>
  <c r="B112" i="16"/>
  <c r="C112" i="16"/>
  <c r="D112" i="16"/>
  <c r="E112" i="16"/>
  <c r="F112" i="16"/>
  <c r="G112" i="16"/>
  <c r="H112" i="16"/>
  <c r="B113" i="16"/>
  <c r="C113" i="16"/>
  <c r="D113" i="16"/>
  <c r="E113" i="16"/>
  <c r="F113" i="16"/>
  <c r="G113" i="16"/>
  <c r="H113" i="16"/>
  <c r="B117" i="16"/>
  <c r="C117" i="16"/>
  <c r="D117" i="16"/>
  <c r="E117" i="16"/>
  <c r="F117" i="16"/>
  <c r="G117" i="16"/>
  <c r="H117" i="16"/>
  <c r="B118" i="16"/>
  <c r="C118" i="16"/>
  <c r="D118" i="16"/>
  <c r="E118" i="16"/>
  <c r="F118" i="16"/>
  <c r="G118" i="16"/>
  <c r="H118" i="16"/>
  <c r="B119" i="16"/>
  <c r="C119" i="16"/>
  <c r="D119" i="16"/>
  <c r="E119" i="16"/>
  <c r="F119" i="16"/>
  <c r="G119" i="16"/>
  <c r="H119" i="16"/>
  <c r="B120" i="16"/>
  <c r="C120" i="16"/>
  <c r="D120" i="16"/>
  <c r="E120" i="16"/>
  <c r="F120" i="16"/>
  <c r="G120" i="16"/>
  <c r="H120" i="16"/>
  <c r="B121" i="16"/>
  <c r="C121" i="16"/>
  <c r="D121" i="16"/>
  <c r="E121" i="16"/>
  <c r="F121" i="16"/>
  <c r="G121" i="16"/>
  <c r="H121" i="16"/>
  <c r="B122" i="16"/>
  <c r="C122" i="16"/>
  <c r="D122" i="16"/>
  <c r="E122" i="16"/>
  <c r="F122" i="16"/>
  <c r="G122" i="16"/>
  <c r="H122" i="16"/>
  <c r="B126" i="16"/>
  <c r="C126" i="16"/>
  <c r="D126" i="16"/>
  <c r="E126" i="16"/>
  <c r="F126" i="16"/>
  <c r="G126" i="16"/>
  <c r="H126" i="16"/>
  <c r="B127" i="16"/>
  <c r="C127" i="16"/>
  <c r="D127" i="16"/>
  <c r="E127" i="16"/>
  <c r="F127" i="16"/>
  <c r="G127" i="16"/>
  <c r="H127" i="16"/>
  <c r="B128" i="16"/>
  <c r="C128" i="16"/>
  <c r="D128" i="16"/>
  <c r="E128" i="16"/>
  <c r="F128" i="16"/>
  <c r="G128" i="16"/>
  <c r="H128" i="16"/>
  <c r="B129" i="16"/>
  <c r="C129" i="16"/>
  <c r="D129" i="16"/>
  <c r="E129" i="16"/>
  <c r="F129" i="16"/>
  <c r="G129" i="16"/>
  <c r="B134" i="16"/>
  <c r="C134" i="16"/>
  <c r="D134" i="16"/>
  <c r="E134" i="16"/>
  <c r="F134" i="16"/>
  <c r="G134" i="16"/>
  <c r="H134" i="16"/>
  <c r="B135" i="16"/>
  <c r="C135" i="16"/>
  <c r="D135" i="16"/>
  <c r="E135" i="16"/>
  <c r="F135" i="16"/>
  <c r="G135" i="16"/>
  <c r="H135" i="16"/>
  <c r="B136" i="16"/>
  <c r="C136" i="16"/>
  <c r="D136" i="16"/>
  <c r="E136" i="16"/>
  <c r="F136" i="16"/>
  <c r="G136" i="16"/>
  <c r="H136" i="16"/>
  <c r="B137" i="16"/>
  <c r="C137" i="16"/>
  <c r="D137" i="16"/>
  <c r="E137" i="16"/>
  <c r="F137" i="16"/>
  <c r="G137" i="16"/>
  <c r="H137" i="16"/>
  <c r="E141" i="16"/>
  <c r="F141" i="16"/>
  <c r="G141" i="16"/>
  <c r="H141" i="16"/>
  <c r="B142" i="16"/>
  <c r="C142" i="16"/>
  <c r="D142" i="16"/>
  <c r="E142" i="16"/>
  <c r="F142" i="16"/>
  <c r="G142" i="16"/>
  <c r="H142" i="16"/>
  <c r="B143" i="16"/>
  <c r="C143" i="16"/>
  <c r="D143" i="16"/>
  <c r="E143" i="16"/>
  <c r="F143" i="16"/>
  <c r="G143" i="16"/>
  <c r="H143" i="16"/>
  <c r="B144" i="16"/>
  <c r="C144" i="16"/>
  <c r="D144" i="16"/>
  <c r="E144" i="16"/>
  <c r="F144" i="16"/>
  <c r="G144" i="16"/>
  <c r="H144" i="16"/>
  <c r="B145" i="16"/>
  <c r="C145" i="16"/>
  <c r="D145" i="16"/>
  <c r="E145" i="16"/>
  <c r="F145" i="16"/>
  <c r="G145" i="16"/>
  <c r="H145" i="16"/>
  <c r="B146" i="16"/>
  <c r="C146" i="16"/>
  <c r="D146" i="16"/>
  <c r="E146" i="16"/>
  <c r="F146" i="16"/>
  <c r="G146" i="16"/>
  <c r="H146" i="16"/>
  <c r="B150" i="16"/>
  <c r="C150" i="16"/>
  <c r="D150" i="16"/>
  <c r="E150" i="16"/>
  <c r="F150" i="16"/>
  <c r="G150" i="16"/>
  <c r="H150" i="16"/>
  <c r="B151" i="16"/>
  <c r="C151" i="16"/>
  <c r="D151" i="16"/>
  <c r="E151" i="16"/>
  <c r="F151" i="16"/>
  <c r="G151" i="16"/>
  <c r="H151" i="16"/>
  <c r="B152" i="16"/>
  <c r="C152" i="16"/>
  <c r="D152" i="16"/>
  <c r="E152" i="16"/>
  <c r="F152" i="16"/>
  <c r="G152" i="16"/>
  <c r="H152" i="16"/>
  <c r="B153" i="16"/>
  <c r="C153" i="16"/>
  <c r="D153" i="16"/>
  <c r="E153" i="16"/>
  <c r="F153" i="16"/>
  <c r="G153" i="16"/>
  <c r="H153" i="16"/>
  <c r="B157" i="16"/>
  <c r="C157" i="16"/>
  <c r="D157" i="16"/>
  <c r="E157" i="16"/>
  <c r="F157" i="16"/>
  <c r="G157" i="16"/>
  <c r="H157" i="16"/>
  <c r="B158" i="16"/>
  <c r="C158" i="16"/>
  <c r="D158" i="16"/>
  <c r="E158" i="16"/>
  <c r="F158" i="16"/>
  <c r="G158" i="16"/>
  <c r="H158" i="16"/>
  <c r="B159" i="16"/>
  <c r="C159" i="16"/>
  <c r="D159" i="16"/>
  <c r="E159" i="16"/>
  <c r="F159" i="16"/>
  <c r="G159" i="16"/>
  <c r="H159" i="16"/>
  <c r="C160" i="16"/>
  <c r="D160" i="16"/>
  <c r="E160" i="16"/>
  <c r="F160" i="16"/>
  <c r="G160" i="16"/>
  <c r="H160" i="16"/>
  <c r="G164" i="16"/>
  <c r="B59" i="16" l="1"/>
  <c r="B161" i="16"/>
  <c r="B29" i="16" s="1"/>
  <c r="B114" i="16"/>
  <c r="G107" i="16"/>
  <c r="F107" i="16"/>
  <c r="D13" i="2"/>
  <c r="E13" i="2"/>
  <c r="F13" i="2"/>
  <c r="G13" i="2"/>
  <c r="H13" i="2"/>
  <c r="B13" i="2"/>
  <c r="G14" i="5" l="1"/>
  <c r="B17" i="6" l="1"/>
  <c r="Q55" i="17" l="1"/>
  <c r="B14" i="5" l="1"/>
  <c r="C14" i="5"/>
  <c r="D14" i="5"/>
  <c r="E14" i="5"/>
  <c r="F14" i="5"/>
  <c r="G13" i="8" l="1"/>
  <c r="H11" i="11" l="1"/>
  <c r="G11" i="11"/>
  <c r="F11" i="11"/>
  <c r="E11" i="11"/>
  <c r="D11" i="11"/>
  <c r="C11" i="11"/>
  <c r="B11" i="11"/>
  <c r="B138" i="16" l="1"/>
  <c r="H14" i="5" l="1"/>
  <c r="H13" i="8" l="1"/>
  <c r="F13" i="8"/>
  <c r="E13" i="8"/>
  <c r="C13" i="8"/>
  <c r="B13" i="8"/>
  <c r="C165" i="16" l="1"/>
  <c r="C30" i="16" s="1"/>
  <c r="D165" i="16"/>
  <c r="D30" i="16" s="1"/>
  <c r="E165" i="16"/>
  <c r="E30" i="16" s="1"/>
  <c r="F165" i="16"/>
  <c r="F30" i="16" s="1"/>
  <c r="G165" i="16"/>
  <c r="G30" i="16" s="1"/>
  <c r="H165" i="16"/>
  <c r="H30" i="16" s="1"/>
  <c r="H8" i="19"/>
  <c r="G8" i="19"/>
  <c r="F8" i="19"/>
  <c r="E8" i="19"/>
  <c r="D8" i="19"/>
  <c r="C8" i="19"/>
  <c r="E147" i="16" l="1"/>
  <c r="H147" i="16"/>
  <c r="D147" i="16"/>
  <c r="G147" i="16"/>
  <c r="F147" i="16"/>
  <c r="D130" i="16"/>
  <c r="C147" i="16"/>
  <c r="B147" i="16"/>
  <c r="F130" i="16"/>
  <c r="B130" i="16"/>
  <c r="H130" i="16"/>
  <c r="G130" i="16"/>
  <c r="E130" i="16"/>
  <c r="C130" i="16"/>
  <c r="B11" i="15"/>
  <c r="C11" i="15"/>
  <c r="D11" i="15"/>
  <c r="E11" i="15"/>
  <c r="F11" i="15"/>
  <c r="G11" i="15"/>
  <c r="H11" i="15"/>
  <c r="D12" i="12" l="1"/>
  <c r="E12" i="12"/>
  <c r="F12" i="12"/>
  <c r="G12" i="12"/>
  <c r="H12" i="12"/>
  <c r="R7" i="17" l="1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6" i="17"/>
  <c r="Q57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O57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H13" i="13" l="1"/>
  <c r="G13" i="13"/>
  <c r="F13" i="13"/>
  <c r="E13" i="13"/>
  <c r="D13" i="13"/>
  <c r="C13" i="13"/>
  <c r="B13" i="13"/>
  <c r="H13" i="7"/>
  <c r="G13" i="7"/>
  <c r="F13" i="7"/>
  <c r="E13" i="7"/>
  <c r="D13" i="7"/>
  <c r="C13" i="7"/>
  <c r="B13" i="7"/>
  <c r="H17" i="6"/>
  <c r="G17" i="6"/>
  <c r="F17" i="6"/>
  <c r="E17" i="6"/>
  <c r="C17" i="6"/>
  <c r="G11" i="4"/>
  <c r="F11" i="4"/>
  <c r="E11" i="4"/>
  <c r="D11" i="4"/>
  <c r="C11" i="4"/>
  <c r="B11" i="4"/>
  <c r="F11" i="3"/>
  <c r="E11" i="3"/>
  <c r="C11" i="3"/>
  <c r="H52" i="16" l="1"/>
  <c r="H16" i="16" s="1"/>
  <c r="G52" i="16"/>
  <c r="G16" i="16" s="1"/>
  <c r="F52" i="16"/>
  <c r="F16" i="16" s="1"/>
  <c r="C52" i="16"/>
  <c r="C16" i="16" s="1"/>
  <c r="E52" i="16"/>
  <c r="E16" i="16" s="1"/>
  <c r="D52" i="16"/>
  <c r="D16" i="16" s="1"/>
  <c r="B52" i="16"/>
  <c r="B16" i="16" s="1"/>
  <c r="C59" i="16"/>
  <c r="C17" i="16" s="1"/>
  <c r="G66" i="16"/>
  <c r="G18" i="16" s="1"/>
  <c r="E66" i="16"/>
  <c r="E18" i="16" s="1"/>
  <c r="E154" i="16"/>
  <c r="E28" i="16" s="1"/>
  <c r="D59" i="16"/>
  <c r="D17" i="16" s="1"/>
  <c r="D25" i="16"/>
  <c r="D161" i="16"/>
  <c r="D29" i="16" s="1"/>
  <c r="E59" i="16"/>
  <c r="E17" i="16" s="1"/>
  <c r="D154" i="16"/>
  <c r="D28" i="16" s="1"/>
  <c r="B17" i="16"/>
  <c r="F66" i="16"/>
  <c r="F18" i="16" s="1"/>
  <c r="E98" i="16"/>
  <c r="E21" i="16" s="1"/>
  <c r="D107" i="16"/>
  <c r="D22" i="16" s="1"/>
  <c r="B66" i="16"/>
  <c r="B18" i="16" s="1"/>
  <c r="D114" i="16"/>
  <c r="D23" i="16" s="1"/>
  <c r="H123" i="16"/>
  <c r="H24" i="16" s="1"/>
  <c r="H138" i="16"/>
  <c r="H26" i="16" s="1"/>
  <c r="C66" i="16"/>
  <c r="C18" i="16" s="1"/>
  <c r="G22" i="16"/>
  <c r="E114" i="16"/>
  <c r="E23" i="16" s="1"/>
  <c r="G25" i="16"/>
  <c r="E27" i="16"/>
  <c r="F27" i="16"/>
  <c r="G27" i="16"/>
  <c r="H59" i="16"/>
  <c r="H17" i="16" s="1"/>
  <c r="D66" i="16"/>
  <c r="D18" i="16" s="1"/>
  <c r="B98" i="16"/>
  <c r="B21" i="16" s="1"/>
  <c r="H107" i="16"/>
  <c r="H22" i="16" s="1"/>
  <c r="F114" i="16"/>
  <c r="F23" i="16" s="1"/>
  <c r="B123" i="16"/>
  <c r="B24" i="16" s="1"/>
  <c r="C123" i="16"/>
  <c r="C24" i="16" s="1"/>
  <c r="C98" i="16"/>
  <c r="C21" i="16" s="1"/>
  <c r="H161" i="16"/>
  <c r="H29" i="16" s="1"/>
  <c r="B76" i="16"/>
  <c r="B19" i="16" s="1"/>
  <c r="B89" i="16"/>
  <c r="B20" i="16" s="1"/>
  <c r="D98" i="16"/>
  <c r="D21" i="16" s="1"/>
  <c r="E138" i="16"/>
  <c r="E26" i="16" s="1"/>
  <c r="G138" i="16"/>
  <c r="G26" i="16" s="1"/>
  <c r="F154" i="16"/>
  <c r="F28" i="16" s="1"/>
  <c r="G114" i="16"/>
  <c r="G23" i="16" s="1"/>
  <c r="D27" i="16"/>
  <c r="H154" i="16"/>
  <c r="H28" i="16" s="1"/>
  <c r="B154" i="16"/>
  <c r="B28" i="16" s="1"/>
  <c r="C161" i="16"/>
  <c r="C29" i="16" s="1"/>
  <c r="H66" i="16"/>
  <c r="H18" i="16" s="1"/>
  <c r="C76" i="16"/>
  <c r="C19" i="16" s="1"/>
  <c r="C89" i="16"/>
  <c r="C20" i="16" s="1"/>
  <c r="B107" i="16"/>
  <c r="B22" i="16" s="1"/>
  <c r="H25" i="16"/>
  <c r="B26" i="16"/>
  <c r="E161" i="16"/>
  <c r="E29" i="16" s="1"/>
  <c r="F59" i="16"/>
  <c r="F17" i="16" s="1"/>
  <c r="D76" i="16"/>
  <c r="D19" i="16" s="1"/>
  <c r="D89" i="16"/>
  <c r="D20" i="16" s="1"/>
  <c r="F89" i="16"/>
  <c r="F20" i="16" s="1"/>
  <c r="F98" i="16"/>
  <c r="F21" i="16" s="1"/>
  <c r="C107" i="16"/>
  <c r="C22" i="16" s="1"/>
  <c r="H114" i="16"/>
  <c r="H23" i="16" s="1"/>
  <c r="D123" i="16"/>
  <c r="D24" i="16" s="1"/>
  <c r="B25" i="16"/>
  <c r="C138" i="16"/>
  <c r="C26" i="16" s="1"/>
  <c r="C154" i="16"/>
  <c r="C28" i="16" s="1"/>
  <c r="F161" i="16"/>
  <c r="F29" i="16" s="1"/>
  <c r="G59" i="16"/>
  <c r="G17" i="16" s="1"/>
  <c r="E76" i="16"/>
  <c r="E19" i="16" s="1"/>
  <c r="E89" i="16"/>
  <c r="E20" i="16" s="1"/>
  <c r="G98" i="16"/>
  <c r="G21" i="16" s="1"/>
  <c r="E123" i="16"/>
  <c r="E24" i="16" s="1"/>
  <c r="F123" i="16"/>
  <c r="F24" i="16" s="1"/>
  <c r="G123" i="16"/>
  <c r="G24" i="16" s="1"/>
  <c r="D138" i="16"/>
  <c r="D26" i="16" s="1"/>
  <c r="H27" i="16"/>
  <c r="G161" i="16"/>
  <c r="G29" i="16" s="1"/>
  <c r="F76" i="16"/>
  <c r="F19" i="16" s="1"/>
  <c r="H98" i="16"/>
  <c r="H21" i="16" s="1"/>
  <c r="E107" i="16"/>
  <c r="E22" i="16" s="1"/>
  <c r="G76" i="16"/>
  <c r="G19" i="16" s="1"/>
  <c r="G89" i="16"/>
  <c r="G20" i="16" s="1"/>
  <c r="F22" i="16"/>
  <c r="F25" i="16"/>
  <c r="F138" i="16"/>
  <c r="F26" i="16" s="1"/>
  <c r="B27" i="16"/>
  <c r="H76" i="16"/>
  <c r="H19" i="16" s="1"/>
  <c r="H89" i="16"/>
  <c r="H20" i="16" s="1"/>
  <c r="E25" i="16"/>
  <c r="C27" i="16"/>
  <c r="G154" i="16"/>
  <c r="G28" i="16" s="1"/>
  <c r="C114" i="16"/>
  <c r="C23" i="16" s="1"/>
  <c r="C25" i="16"/>
  <c r="C32" i="16" l="1"/>
  <c r="D32" i="16"/>
  <c r="E32" i="16"/>
  <c r="F32" i="16"/>
  <c r="G32" i="16"/>
  <c r="H32" i="16"/>
  <c r="B23" i="16"/>
  <c r="B32" i="16" s="1"/>
</calcChain>
</file>

<file path=xl/sharedStrings.xml><?xml version="1.0" encoding="utf-8"?>
<sst xmlns="http://schemas.openxmlformats.org/spreadsheetml/2006/main" count="1014" uniqueCount="279">
  <si>
    <t>CURRENT PRICES OF 6 MAJOR GRADES FERTILIZER PER PROVINCE PER REGION</t>
  </si>
  <si>
    <t>FERTILIZER GRADES/ PRICE (PHP) PER 50 KG. BAG</t>
  </si>
  <si>
    <t>REGIONS/PROVINCE</t>
  </si>
  <si>
    <t>UREA (PRILLED)</t>
  </si>
  <si>
    <t>UREA (GRANULAR)</t>
  </si>
  <si>
    <t>AMMOSUL</t>
  </si>
  <si>
    <t>COMPLETE</t>
  </si>
  <si>
    <t>AMMOPHOS</t>
  </si>
  <si>
    <t>MOP</t>
  </si>
  <si>
    <t>DAP</t>
  </si>
  <si>
    <t>46-0-0</t>
  </si>
  <si>
    <t>21-0-0</t>
  </si>
  <si>
    <t>14-14-14</t>
  </si>
  <si>
    <t>16-20-0</t>
  </si>
  <si>
    <t>0-0-60</t>
  </si>
  <si>
    <t>18-46-0</t>
  </si>
  <si>
    <t>CAR</t>
  </si>
  <si>
    <t>Abra</t>
  </si>
  <si>
    <t>Apayao</t>
  </si>
  <si>
    <t>Benguet</t>
  </si>
  <si>
    <t>Ifugao</t>
  </si>
  <si>
    <t>Kalinga</t>
  </si>
  <si>
    <t>Mountain Province</t>
  </si>
  <si>
    <t>ave</t>
  </si>
  <si>
    <t>REGION I</t>
  </si>
  <si>
    <t>Ilocos Norte</t>
  </si>
  <si>
    <t>Ilocos Sur</t>
  </si>
  <si>
    <t>La Union</t>
  </si>
  <si>
    <t>Pangasinan</t>
  </si>
  <si>
    <t>REGION II</t>
  </si>
  <si>
    <t>Cagayan</t>
  </si>
  <si>
    <t>Isabela</t>
  </si>
  <si>
    <t>Quirino</t>
  </si>
  <si>
    <t>Nueva Vizcaya</t>
  </si>
  <si>
    <t>REGION III</t>
  </si>
  <si>
    <t>Aurora</t>
  </si>
  <si>
    <t>Bataan</t>
  </si>
  <si>
    <t>Bulacan</t>
  </si>
  <si>
    <t>Nueva Ecija</t>
  </si>
  <si>
    <t>Pampanga</t>
  </si>
  <si>
    <t>Tarlac</t>
  </si>
  <si>
    <t>Zambales</t>
  </si>
  <si>
    <t>REGION IV</t>
  </si>
  <si>
    <t>Cavite</t>
  </si>
  <si>
    <t>Laguna</t>
  </si>
  <si>
    <t>Batangas</t>
  </si>
  <si>
    <t>Quezon</t>
  </si>
  <si>
    <t>Occidental Mindoro</t>
  </si>
  <si>
    <t>Oriental Mindoro</t>
  </si>
  <si>
    <t>Marinduque</t>
  </si>
  <si>
    <t>Romblon</t>
  </si>
  <si>
    <t>Palawan</t>
  </si>
  <si>
    <t>Rizal</t>
  </si>
  <si>
    <t>REGION V</t>
  </si>
  <si>
    <t>Albay</t>
  </si>
  <si>
    <t>Camarines Norte</t>
  </si>
  <si>
    <t>Camarines Sur</t>
  </si>
  <si>
    <t>Catanduanes</t>
  </si>
  <si>
    <t>Masbate</t>
  </si>
  <si>
    <t>Sorsogon</t>
  </si>
  <si>
    <t>REGION VI</t>
  </si>
  <si>
    <t>Iloilo</t>
  </si>
  <si>
    <t>Negros Occidental</t>
  </si>
  <si>
    <t>Antique</t>
  </si>
  <si>
    <t>Capiz</t>
  </si>
  <si>
    <t>Aklan</t>
  </si>
  <si>
    <t>Guimaras</t>
  </si>
  <si>
    <t>REGION VII</t>
  </si>
  <si>
    <t>Bohol</t>
  </si>
  <si>
    <t>Negros Oriental</t>
  </si>
  <si>
    <t>Cebu</t>
  </si>
  <si>
    <t>Siquijor</t>
  </si>
  <si>
    <t>REGION VIII</t>
  </si>
  <si>
    <t>Biliran</t>
  </si>
  <si>
    <t>Eastern Samar</t>
  </si>
  <si>
    <t>Leyte</t>
  </si>
  <si>
    <t>Northern Samar</t>
  </si>
  <si>
    <t>Western Samar</t>
  </si>
  <si>
    <t>REGION IX</t>
  </si>
  <si>
    <t>Zamboanga del Norte</t>
  </si>
  <si>
    <t>Zamboanga del Sur</t>
  </si>
  <si>
    <t>Zamboanga Sibugay</t>
  </si>
  <si>
    <t>REGION X</t>
  </si>
  <si>
    <t>Bukidnon</t>
  </si>
  <si>
    <t>Lanao del Norte</t>
  </si>
  <si>
    <t>Misamis Occidental</t>
  </si>
  <si>
    <t>Misamis Oriental</t>
  </si>
  <si>
    <t>REGION XI</t>
  </si>
  <si>
    <t>Davao de Oro</t>
  </si>
  <si>
    <t>Davao del Norte</t>
  </si>
  <si>
    <t>Davao del Sur</t>
  </si>
  <si>
    <t>Davao Occidental</t>
  </si>
  <si>
    <t>Davao Oriental</t>
  </si>
  <si>
    <t>REGION XII</t>
  </si>
  <si>
    <t>North Cotabato</t>
  </si>
  <si>
    <t>Sarangani</t>
  </si>
  <si>
    <t>South Cotabato</t>
  </si>
  <si>
    <t>Sultan Kudarat</t>
  </si>
  <si>
    <t>CARAGA</t>
  </si>
  <si>
    <t>Agusan del Norte</t>
  </si>
  <si>
    <t>Agusan del Sur</t>
  </si>
  <si>
    <t>Surigao del Norte</t>
  </si>
  <si>
    <t>Surigao del Sur</t>
  </si>
  <si>
    <t>BARMM</t>
  </si>
  <si>
    <t>REGION</t>
  </si>
  <si>
    <t>Price (PhP) Per 50 kg. bag</t>
  </si>
  <si>
    <t>average price</t>
  </si>
  <si>
    <t>Prepared by:</t>
  </si>
  <si>
    <t>Noted by:</t>
  </si>
  <si>
    <t>Approved:</t>
  </si>
  <si>
    <t>Agriculturist II</t>
  </si>
  <si>
    <t>FPA-FOCU-F8</t>
  </si>
  <si>
    <t>FERTILIZER GRADES/ PRICE PER 50 KG. BAG</t>
  </si>
  <si>
    <t>Region CAR</t>
  </si>
  <si>
    <t>Mt. Province</t>
  </si>
  <si>
    <t>Prepared By:</t>
  </si>
  <si>
    <t>Approved By:</t>
  </si>
  <si>
    <t>AGUSTO M. NAGAYANG</t>
  </si>
  <si>
    <t>ROGELIO B. TANGUID</t>
  </si>
  <si>
    <t>Regional Officer - CAR</t>
  </si>
  <si>
    <t>Region No. I</t>
  </si>
  <si>
    <t>ILOCOS NORTE</t>
  </si>
  <si>
    <t>ILOCOS SUR</t>
  </si>
  <si>
    <t>LA UNION</t>
  </si>
  <si>
    <t>MARISSA S. PIMENTEL</t>
  </si>
  <si>
    <t>JOSEPH ANDRE JOHN O. MARTINEZ</t>
  </si>
  <si>
    <t>Administrative Aide IV</t>
  </si>
  <si>
    <t>Supervising Agriculturist</t>
  </si>
  <si>
    <t>Region No. II</t>
  </si>
  <si>
    <t>ISABELA</t>
  </si>
  <si>
    <t>QUIRINO</t>
  </si>
  <si>
    <t>NUEVA VIZCAYA</t>
  </si>
  <si>
    <t>IAN JOY S. RASALAN</t>
  </si>
  <si>
    <t>LEONARDO A. BANGAD</t>
  </si>
  <si>
    <t>Administrative Aide VI</t>
  </si>
  <si>
    <t>Regional Officer</t>
  </si>
  <si>
    <t>Region No. III</t>
  </si>
  <si>
    <t>AURORA</t>
  </si>
  <si>
    <t>BATAAN</t>
  </si>
  <si>
    <t>BULACAN</t>
  </si>
  <si>
    <t>NUEVA ECIJA</t>
  </si>
  <si>
    <t>PAMPANGA</t>
  </si>
  <si>
    <t>TARLAC</t>
  </si>
  <si>
    <t>ZAMBALES</t>
  </si>
  <si>
    <t>JUNE RYAN M. DE LEON</t>
  </si>
  <si>
    <t>Regional Officer, Region III</t>
  </si>
  <si>
    <t>Region No. IV</t>
  </si>
  <si>
    <t>EDMAR C. BUNDALIAN</t>
  </si>
  <si>
    <t>SUZETTIE M. ALCAIDE</t>
  </si>
  <si>
    <t>Supervising Agriculturist, RIV</t>
  </si>
  <si>
    <t>Region No. V</t>
  </si>
  <si>
    <t>ALBAY</t>
  </si>
  <si>
    <t>CAMARINES NORTE</t>
  </si>
  <si>
    <t>CAMARINES SUR</t>
  </si>
  <si>
    <t>CATANDUANES</t>
  </si>
  <si>
    <t>MASBATE</t>
  </si>
  <si>
    <t>SORSOGON</t>
  </si>
  <si>
    <t>AVERAGE</t>
  </si>
  <si>
    <t>ROSIE T. MALAZAR</t>
  </si>
  <si>
    <t>GABRIEL B. ATOLE</t>
  </si>
  <si>
    <t>Region No. VI</t>
  </si>
  <si>
    <t>RYAN G. GELLADULA</t>
  </si>
  <si>
    <t>NOEL V. NEGRE</t>
  </si>
  <si>
    <t>Region No. VII</t>
  </si>
  <si>
    <t>HANNAH XENIA M. ERA</t>
  </si>
  <si>
    <t>ARNULFO L. ARAUSA JR.</t>
  </si>
  <si>
    <t>Region No. VIII</t>
  </si>
  <si>
    <t>FRANCIS SALVADOR B. COSTAS</t>
  </si>
  <si>
    <t>Region No. IX</t>
  </si>
  <si>
    <t>FERNAND A. BAJA</t>
  </si>
  <si>
    <t>ALEX S. PAALISBO</t>
  </si>
  <si>
    <t>Region No. X</t>
  </si>
  <si>
    <t>LORNA R. SAJOL</t>
  </si>
  <si>
    <t>MA. SONIA C. CALLEJA</t>
  </si>
  <si>
    <t>Region No. XI</t>
  </si>
  <si>
    <t>RUSTOM GAIN A. TANDUYAN</t>
  </si>
  <si>
    <t>MARRISA G. NAPALIT</t>
  </si>
  <si>
    <t>CURRENT PRICES OF 6 MAJOR FERTILIZER GRADES PER PROVINCE PER REGION</t>
  </si>
  <si>
    <t>REGION/PROVINCES</t>
  </si>
  <si>
    <t>Region No. XII</t>
  </si>
  <si>
    <t>JENNIE M. BASILIO</t>
  </si>
  <si>
    <t>Provincial Officer - South Cotabato</t>
  </si>
  <si>
    <t>Region CARAGA</t>
  </si>
  <si>
    <t>MARK JEMUEL R. GABRIEL</t>
  </si>
  <si>
    <t>DANILO S. NEGRE</t>
  </si>
  <si>
    <t>WEEK</t>
  </si>
  <si>
    <t>DATE</t>
  </si>
  <si>
    <t>UREA</t>
  </si>
  <si>
    <t>(Prilled)</t>
  </si>
  <si>
    <t>(Granular)</t>
  </si>
  <si>
    <t>WK 01</t>
  </si>
  <si>
    <t>WK 02</t>
  </si>
  <si>
    <t>WK 03</t>
  </si>
  <si>
    <t>WK 04</t>
  </si>
  <si>
    <t>WK 05</t>
  </si>
  <si>
    <t>WK 06</t>
  </si>
  <si>
    <t>WK 07</t>
  </si>
  <si>
    <t>WK 08</t>
  </si>
  <si>
    <t>WK 09</t>
  </si>
  <si>
    <t>WK 10</t>
  </si>
  <si>
    <t>WK 11</t>
  </si>
  <si>
    <t>WK 12</t>
  </si>
  <si>
    <t>WK 13</t>
  </si>
  <si>
    <t>WK 14</t>
  </si>
  <si>
    <t>WK 15</t>
  </si>
  <si>
    <t>WK 16</t>
  </si>
  <si>
    <t>WK 17</t>
  </si>
  <si>
    <t>WK 18</t>
  </si>
  <si>
    <t>WK 19</t>
  </si>
  <si>
    <t>WK 20</t>
  </si>
  <si>
    <t>WK 21</t>
  </si>
  <si>
    <t>WK 22</t>
  </si>
  <si>
    <t>WK 23</t>
  </si>
  <si>
    <t>WK 24</t>
  </si>
  <si>
    <t>WK 25</t>
  </si>
  <si>
    <t>WK 26</t>
  </si>
  <si>
    <t>WK 27</t>
  </si>
  <si>
    <t>WK 28</t>
  </si>
  <si>
    <t>WK 29</t>
  </si>
  <si>
    <t>WK 30</t>
  </si>
  <si>
    <t>WK 31</t>
  </si>
  <si>
    <t>WK 32</t>
  </si>
  <si>
    <t>WK 33</t>
  </si>
  <si>
    <t>WK 34</t>
  </si>
  <si>
    <t>WK 35</t>
  </si>
  <si>
    <t>WK 36</t>
  </si>
  <si>
    <t>WK 37</t>
  </si>
  <si>
    <t>WK 38</t>
  </si>
  <si>
    <t>WK 39</t>
  </si>
  <si>
    <t>WK 40</t>
  </si>
  <si>
    <t>WK 41</t>
  </si>
  <si>
    <t>WK 42</t>
  </si>
  <si>
    <t>WK 43</t>
  </si>
  <si>
    <t>WK 44</t>
  </si>
  <si>
    <t>WK 45</t>
  </si>
  <si>
    <t>WK 46</t>
  </si>
  <si>
    <t>WK 47</t>
  </si>
  <si>
    <t>WK 48</t>
  </si>
  <si>
    <t>WK 49</t>
  </si>
  <si>
    <t>WK 50</t>
  </si>
  <si>
    <t>WK 51</t>
  </si>
  <si>
    <t>WK 52</t>
  </si>
  <si>
    <t>PRICE CHANGE</t>
  </si>
  <si>
    <t>Week</t>
  </si>
  <si>
    <t>EDWARD ALLEN A. CALAPATIA</t>
  </si>
  <si>
    <t>Senior Agriculturist</t>
  </si>
  <si>
    <t>REGION/PROVINCE</t>
  </si>
  <si>
    <t>CAGAYAN</t>
  </si>
  <si>
    <t>CURRENT AVERAGE RETAIL PRICES OF 6 MAJOR GRADES OF INORGANIC FERTILIZERS PER PROVINCE</t>
  </si>
  <si>
    <t>FERTILIZER GRADE</t>
  </si>
  <si>
    <t>Southern Samar</t>
  </si>
  <si>
    <t>Zamboanga City</t>
  </si>
  <si>
    <t>Davao City</t>
  </si>
  <si>
    <t>Maguindanao</t>
  </si>
  <si>
    <t xml:space="preserve">PANGASINAN </t>
  </si>
  <si>
    <t xml:space="preserve">Bohol </t>
  </si>
  <si>
    <t>Camiguin</t>
  </si>
  <si>
    <t>Southern Leyte</t>
  </si>
  <si>
    <t xml:space="preserve">
</t>
  </si>
  <si>
    <t xml:space="preserve"> </t>
  </si>
  <si>
    <t>Distributor</t>
  </si>
  <si>
    <t>CRISILYN D. ORBISO</t>
  </si>
  <si>
    <t>Cotabato</t>
  </si>
  <si>
    <t>-</t>
  </si>
  <si>
    <t>MARK NICKY S. LARGA</t>
  </si>
  <si>
    <t>ROMEO VAL R. SUGUITAN, JR.</t>
  </si>
  <si>
    <t xml:space="preserve">NCR </t>
  </si>
  <si>
    <t>MARICEL P. TABIGUE</t>
  </si>
  <si>
    <t>MIKE P. CUENTO</t>
  </si>
  <si>
    <t>Agiculturist II</t>
  </si>
  <si>
    <t>NCR</t>
  </si>
  <si>
    <t>MURIATE OF POTASH</t>
  </si>
  <si>
    <t>DIAMMONIUM PHOSPHATE</t>
  </si>
  <si>
    <t>December 23 to December 27, 2024</t>
  </si>
  <si>
    <t>WK 52 -2024</t>
  </si>
  <si>
    <t>December 30 to January 03, 2025</t>
  </si>
  <si>
    <t>DECEMBER 30, 2024 TO JANUARY 03, 2025</t>
  </si>
  <si>
    <t>JAYAR V. RIVERA</t>
  </si>
  <si>
    <t>Officer-In-Charge, FPA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</si>
</sst>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₱]#,##0.00"/>
    <numFmt numFmtId="165" formatCode="mmmm\ d\,\ yyyy"/>
    <numFmt numFmtId="166" formatCode="#,##0.00;[Red]#,##0.00"/>
  </numFmts>
  <fonts count="40" x14ac:knownFonts="1">
    <font>
      <sz val="10"/>
      <color rgb="FF000000"/>
      <name val="Arial"/>
    </font>
    <font>
      <b/>
      <sz val="11"/>
      <color rgb="FF000000"/>
      <name val="Cambria"/>
      <family val="1"/>
    </font>
    <font>
      <sz val="10"/>
      <name val="Arial"/>
      <family val="2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rgb="FF000000"/>
      <name val="Cambria"/>
      <family val="1"/>
    </font>
    <font>
      <i/>
      <sz val="11"/>
      <color theme="1"/>
      <name val="Cambria"/>
      <family val="1"/>
    </font>
    <font>
      <sz val="10"/>
      <color rgb="FF000000"/>
      <name val="Roboto"/>
    </font>
    <font>
      <i/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sz val="11"/>
      <color theme="1"/>
      <name val="Arial"/>
      <family val="2"/>
    </font>
    <font>
      <b/>
      <i/>
      <u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sz val="11"/>
      <color rgb="FF000000"/>
      <name val="Calibri"/>
      <family val="2"/>
    </font>
    <font>
      <sz val="12"/>
      <color rgb="FF000000"/>
      <name val="Cambria"/>
      <family val="1"/>
    </font>
    <font>
      <sz val="12"/>
      <color theme="1"/>
      <name val="Cambria"/>
      <family val="1"/>
    </font>
    <font>
      <b/>
      <sz val="11"/>
      <color rgb="FF000000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rgb="FF000000"/>
      <name val="Cambria"/>
      <family val="1"/>
    </font>
    <font>
      <i/>
      <sz val="11"/>
      <color theme="1"/>
      <name val="Cambria"/>
      <family val="1"/>
    </font>
    <font>
      <b/>
      <i/>
      <sz val="11"/>
      <color theme="1"/>
      <name val="Cambria"/>
      <family val="1"/>
    </font>
    <font>
      <sz val="11"/>
      <name val="Cambria"/>
      <family val="1"/>
    </font>
    <font>
      <b/>
      <sz val="12"/>
      <color rgb="FF000000"/>
      <name val="Cambria"/>
      <family val="1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Roboto"/>
    </font>
    <font>
      <sz val="11"/>
      <color rgb="FF000000"/>
      <name val="Calibri"/>
      <family val="2"/>
    </font>
    <font>
      <i/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b/>
      <u/>
      <sz val="11"/>
      <color rgb="FF000000"/>
      <name val="Cambria"/>
      <family val="1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Cambria"/>
      <family val="1"/>
    </font>
    <font>
      <b/>
      <sz val="12"/>
      <color theme="1"/>
      <name val="Cambria"/>
      <family val="1"/>
    </font>
    <font>
      <i/>
      <sz val="12"/>
      <color theme="1"/>
      <name val="Cambria"/>
      <family val="1"/>
    </font>
    <font>
      <sz val="11"/>
      <color rgb="FF9C570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4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4" fillId="0" borderId="0" applyFont="0" applyFill="0" applyBorder="0" applyAlignment="0" applyProtection="0"/>
    <xf numFmtId="0" fontId="39" fillId="6" borderId="0" applyNumberFormat="0" applyBorder="0" applyAlignment="0" applyProtection="0"/>
  </cellStyleXfs>
  <cellXfs count="325">
    <xf numFmtId="0" fontId="0" fillId="0" borderId="0" xfId="0"/>
    <xf numFmtId="4" fontId="3" fillId="0" borderId="0" xfId="0" applyNumberFormat="1" applyFont="1"/>
    <xf numFmtId="4" fontId="4" fillId="2" borderId="4" xfId="0" applyNumberFormat="1" applyFont="1" applyFill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0" fontId="7" fillId="2" borderId="0" xfId="0" applyFont="1" applyFill="1"/>
    <xf numFmtId="0" fontId="7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4" fontId="4" fillId="2" borderId="6" xfId="0" applyNumberFormat="1" applyFont="1" applyFill="1" applyBorder="1" applyAlignment="1">
      <alignment horizontal="center" vertical="top"/>
    </xf>
    <xf numFmtId="4" fontId="4" fillId="2" borderId="6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right"/>
    </xf>
    <xf numFmtId="4" fontId="5" fillId="0" borderId="0" xfId="0" applyNumberFormat="1" applyFont="1"/>
    <xf numFmtId="4" fontId="1" fillId="0" borderId="0" xfId="0" applyNumberFormat="1" applyFont="1" applyAlignment="1">
      <alignment horizontal="left"/>
    </xf>
    <xf numFmtId="4" fontId="1" fillId="0" borderId="0" xfId="0" applyNumberFormat="1" applyFont="1"/>
    <xf numFmtId="4" fontId="5" fillId="0" borderId="0" xfId="0" applyNumberFormat="1" applyFont="1" applyAlignment="1">
      <alignment horizontal="left"/>
    </xf>
    <xf numFmtId="4" fontId="8" fillId="0" borderId="0" xfId="0" applyNumberFormat="1" applyFont="1"/>
    <xf numFmtId="4" fontId="6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 vertical="top"/>
    </xf>
    <xf numFmtId="4" fontId="8" fillId="0" borderId="0" xfId="0" applyNumberFormat="1" applyFont="1" applyAlignment="1">
      <alignment horizontal="left"/>
    </xf>
    <xf numFmtId="4" fontId="4" fillId="0" borderId="6" xfId="0" applyNumberFormat="1" applyFont="1" applyBorder="1" applyAlignment="1">
      <alignment horizontal="center" vertical="top"/>
    </xf>
    <xf numFmtId="4" fontId="4" fillId="0" borderId="6" xfId="0" applyNumberFormat="1" applyFont="1" applyBorder="1" applyAlignment="1">
      <alignment horizontal="center"/>
    </xf>
    <xf numFmtId="4" fontId="4" fillId="0" borderId="4" xfId="0" applyNumberFormat="1" applyFont="1" applyBorder="1" applyAlignment="1">
      <alignment horizontal="center"/>
    </xf>
    <xf numFmtId="4" fontId="9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right"/>
    </xf>
    <xf numFmtId="4" fontId="1" fillId="2" borderId="4" xfId="0" applyNumberFormat="1" applyFont="1" applyFill="1" applyBorder="1" applyAlignment="1">
      <alignment horizontal="center"/>
    </xf>
    <xf numFmtId="4" fontId="10" fillId="0" borderId="0" xfId="0" applyNumberFormat="1" applyFont="1"/>
    <xf numFmtId="4" fontId="1" fillId="2" borderId="4" xfId="0" applyNumberFormat="1" applyFont="1" applyFill="1" applyBorder="1"/>
    <xf numFmtId="4" fontId="1" fillId="2" borderId="4" xfId="0" applyNumberFormat="1" applyFont="1" applyFill="1" applyBorder="1" applyAlignment="1">
      <alignment horizontal="center" vertical="top"/>
    </xf>
    <xf numFmtId="4" fontId="9" fillId="2" borderId="4" xfId="0" applyNumberFormat="1" applyFont="1" applyFill="1" applyBorder="1" applyAlignment="1">
      <alignment horizontal="right"/>
    </xf>
    <xf numFmtId="4" fontId="11" fillId="0" borderId="0" xfId="0" applyNumberFormat="1" applyFont="1"/>
    <xf numFmtId="4" fontId="12" fillId="0" borderId="0" xfId="0" applyNumberFormat="1" applyFont="1"/>
    <xf numFmtId="4" fontId="13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4" fillId="0" borderId="3" xfId="0" applyNumberFormat="1" applyFont="1" applyBorder="1" applyAlignment="1">
      <alignment horizontal="center" wrapText="1"/>
    </xf>
    <xf numFmtId="4" fontId="10" fillId="0" borderId="0" xfId="0" applyNumberFormat="1" applyFont="1" applyAlignment="1">
      <alignment wrapText="1"/>
    </xf>
    <xf numFmtId="4" fontId="4" fillId="2" borderId="6" xfId="0" applyNumberFormat="1" applyFont="1" applyFill="1" applyBorder="1" applyAlignment="1">
      <alignment horizontal="center" vertical="top" wrapText="1"/>
    </xf>
    <xf numFmtId="4" fontId="4" fillId="2" borderId="6" xfId="0" applyNumberFormat="1" applyFont="1" applyFill="1" applyBorder="1" applyAlignment="1">
      <alignment horizontal="center" wrapText="1"/>
    </xf>
    <xf numFmtId="4" fontId="4" fillId="2" borderId="4" xfId="0" applyNumberFormat="1" applyFont="1" applyFill="1" applyBorder="1" applyAlignment="1">
      <alignment horizontal="center" wrapText="1"/>
    </xf>
    <xf numFmtId="4" fontId="6" fillId="2" borderId="5" xfId="0" applyNumberFormat="1" applyFont="1" applyFill="1" applyBorder="1" applyAlignment="1">
      <alignment horizontal="right" wrapText="1"/>
    </xf>
    <xf numFmtId="4" fontId="5" fillId="0" borderId="0" xfId="0" applyNumberFormat="1" applyFont="1" applyAlignment="1">
      <alignment wrapText="1"/>
    </xf>
    <xf numFmtId="4" fontId="1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4" fontId="4" fillId="2" borderId="3" xfId="0" applyNumberFormat="1" applyFont="1" applyFill="1" applyBorder="1" applyAlignment="1">
      <alignment horizontal="center"/>
    </xf>
    <xf numFmtId="4" fontId="5" fillId="2" borderId="0" xfId="0" applyNumberFormat="1" applyFont="1" applyFill="1"/>
    <xf numFmtId="4" fontId="5" fillId="2" borderId="0" xfId="0" applyNumberFormat="1" applyFont="1" applyFill="1" applyAlignment="1">
      <alignment horizontal="right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0" fontId="15" fillId="0" borderId="13" xfId="0" applyFont="1" applyBorder="1"/>
    <xf numFmtId="0" fontId="15" fillId="0" borderId="0" xfId="0" applyFont="1"/>
    <xf numFmtId="166" fontId="15" fillId="0" borderId="13" xfId="0" applyNumberFormat="1" applyFont="1" applyBorder="1"/>
    <xf numFmtId="166" fontId="16" fillId="2" borderId="13" xfId="0" applyNumberFormat="1" applyFont="1" applyFill="1" applyBorder="1" applyAlignment="1">
      <alignment horizontal="right"/>
    </xf>
    <xf numFmtId="4" fontId="18" fillId="0" borderId="0" xfId="0" applyNumberFormat="1" applyFont="1"/>
    <xf numFmtId="4" fontId="19" fillId="2" borderId="4" xfId="0" applyNumberFormat="1" applyFont="1" applyFill="1" applyBorder="1" applyAlignment="1">
      <alignment horizontal="center" vertical="top"/>
    </xf>
    <xf numFmtId="4" fontId="18" fillId="2" borderId="4" xfId="0" applyNumberFormat="1" applyFont="1" applyFill="1" applyBorder="1"/>
    <xf numFmtId="4" fontId="19" fillId="2" borderId="4" xfId="0" applyNumberFormat="1" applyFont="1" applyFill="1" applyBorder="1" applyAlignment="1">
      <alignment horizontal="center"/>
    </xf>
    <xf numFmtId="4" fontId="19" fillId="2" borderId="4" xfId="0" applyNumberFormat="1" applyFont="1" applyFill="1" applyBorder="1" applyAlignment="1">
      <alignment horizontal="right" vertical="top"/>
    </xf>
    <xf numFmtId="4" fontId="19" fillId="2" borderId="4" xfId="0" applyNumberFormat="1" applyFont="1" applyFill="1" applyBorder="1" applyAlignment="1">
      <alignment horizontal="right"/>
    </xf>
    <xf numFmtId="164" fontId="18" fillId="2" borderId="4" xfId="0" applyNumberFormat="1" applyFont="1" applyFill="1" applyBorder="1" applyAlignment="1">
      <alignment horizontal="left"/>
    </xf>
    <xf numFmtId="4" fontId="18" fillId="2" borderId="4" xfId="0" applyNumberFormat="1" applyFont="1" applyFill="1" applyBorder="1" applyAlignment="1">
      <alignment horizontal="right"/>
    </xf>
    <xf numFmtId="164" fontId="18" fillId="2" borderId="4" xfId="0" applyNumberFormat="1" applyFont="1" applyFill="1" applyBorder="1"/>
    <xf numFmtId="4" fontId="20" fillId="0" borderId="4" xfId="0" applyNumberFormat="1" applyFont="1" applyBorder="1" applyAlignment="1">
      <alignment horizontal="right" vertical="top"/>
    </xf>
    <xf numFmtId="164" fontId="21" fillId="2" borderId="4" xfId="0" applyNumberFormat="1" applyFont="1" applyFill="1" applyBorder="1" applyAlignment="1">
      <alignment horizontal="right"/>
    </xf>
    <xf numFmtId="164" fontId="19" fillId="2" borderId="4" xfId="0" applyNumberFormat="1" applyFont="1" applyFill="1" applyBorder="1" applyAlignment="1">
      <alignment horizontal="center"/>
    </xf>
    <xf numFmtId="4" fontId="18" fillId="2" borderId="4" xfId="0" applyNumberFormat="1" applyFont="1" applyFill="1" applyBorder="1" applyAlignment="1">
      <alignment horizontal="right" vertical="top"/>
    </xf>
    <xf numFmtId="4" fontId="18" fillId="2" borderId="4" xfId="0" applyNumberFormat="1" applyFont="1" applyFill="1" applyBorder="1" applyAlignment="1">
      <alignment horizontal="right" vertical="center"/>
    </xf>
    <xf numFmtId="4" fontId="19" fillId="2" borderId="4" xfId="0" quotePrefix="1" applyNumberFormat="1" applyFont="1" applyFill="1" applyBorder="1" applyAlignment="1">
      <alignment horizontal="right" vertical="top"/>
    </xf>
    <xf numFmtId="164" fontId="19" fillId="2" borderId="4" xfId="0" applyNumberFormat="1" applyFont="1" applyFill="1" applyBorder="1" applyAlignment="1">
      <alignment horizontal="center" vertical="top"/>
    </xf>
    <xf numFmtId="4" fontId="22" fillId="2" borderId="0" xfId="0" applyNumberFormat="1" applyFont="1" applyFill="1" applyAlignment="1">
      <alignment horizontal="right"/>
    </xf>
    <xf numFmtId="4" fontId="22" fillId="2" borderId="0" xfId="0" applyNumberFormat="1" applyFont="1" applyFill="1"/>
    <xf numFmtId="4" fontId="21" fillId="2" borderId="0" xfId="0" applyNumberFormat="1" applyFont="1" applyFill="1"/>
    <xf numFmtId="4" fontId="18" fillId="2" borderId="0" xfId="0" applyNumberFormat="1" applyFont="1" applyFill="1"/>
    <xf numFmtId="4" fontId="21" fillId="2" borderId="0" xfId="0" applyNumberFormat="1" applyFont="1" applyFill="1" applyAlignment="1">
      <alignment horizontal="left"/>
    </xf>
    <xf numFmtId="0" fontId="20" fillId="0" borderId="0" xfId="0" applyFont="1"/>
    <xf numFmtId="4" fontId="3" fillId="0" borderId="14" xfId="0" applyNumberFormat="1" applyFont="1" applyBorder="1" applyAlignment="1">
      <alignment horizontal="left"/>
    </xf>
    <xf numFmtId="4" fontId="4" fillId="2" borderId="12" xfId="0" applyNumberFormat="1" applyFont="1" applyFill="1" applyBorder="1" applyAlignment="1">
      <alignment horizontal="right" vertical="top"/>
    </xf>
    <xf numFmtId="4" fontId="4" fillId="2" borderId="12" xfId="0" applyNumberFormat="1" applyFont="1" applyFill="1" applyBorder="1" applyAlignment="1">
      <alignment horizontal="right"/>
    </xf>
    <xf numFmtId="4" fontId="3" fillId="2" borderId="14" xfId="0" applyNumberFormat="1" applyFont="1" applyFill="1" applyBorder="1" applyAlignment="1">
      <alignment horizontal="left"/>
    </xf>
    <xf numFmtId="4" fontId="19" fillId="2" borderId="6" xfId="0" applyNumberFormat="1" applyFont="1" applyFill="1" applyBorder="1" applyAlignment="1">
      <alignment horizontal="center" vertical="top"/>
    </xf>
    <xf numFmtId="4" fontId="1" fillId="2" borderId="12" xfId="0" applyNumberFormat="1" applyFont="1" applyFill="1" applyBorder="1" applyAlignment="1">
      <alignment horizontal="right" vertical="top"/>
    </xf>
    <xf numFmtId="4" fontId="1" fillId="2" borderId="12" xfId="0" applyNumberFormat="1" applyFont="1" applyFill="1" applyBorder="1" applyAlignment="1">
      <alignment horizontal="right"/>
    </xf>
    <xf numFmtId="4" fontId="4" fillId="0" borderId="12" xfId="0" applyNumberFormat="1" applyFont="1" applyBorder="1" applyAlignment="1">
      <alignment horizontal="right" vertical="top"/>
    </xf>
    <xf numFmtId="4" fontId="1" fillId="2" borderId="8" xfId="0" applyNumberFormat="1" applyFont="1" applyFill="1" applyBorder="1" applyAlignment="1">
      <alignment horizontal="right" vertical="top"/>
    </xf>
    <xf numFmtId="4" fontId="1" fillId="2" borderId="8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4" fontId="26" fillId="0" borderId="0" xfId="0" applyNumberFormat="1" applyFont="1"/>
    <xf numFmtId="0" fontId="25" fillId="0" borderId="0" xfId="0" applyFont="1"/>
    <xf numFmtId="4" fontId="19" fillId="0" borderId="3" xfId="0" applyNumberFormat="1" applyFont="1" applyBorder="1" applyAlignment="1">
      <alignment horizontal="center"/>
    </xf>
    <xf numFmtId="0" fontId="28" fillId="2" borderId="0" xfId="0" applyFont="1" applyFill="1"/>
    <xf numFmtId="0" fontId="28" fillId="2" borderId="7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4" fontId="19" fillId="2" borderId="6" xfId="0" applyNumberFormat="1" applyFont="1" applyFill="1" applyBorder="1" applyAlignment="1">
      <alignment horizontal="center"/>
    </xf>
    <xf numFmtId="4" fontId="19" fillId="2" borderId="12" xfId="0" applyNumberFormat="1" applyFont="1" applyFill="1" applyBorder="1" applyAlignment="1">
      <alignment horizontal="right" vertical="top"/>
    </xf>
    <xf numFmtId="4" fontId="19" fillId="2" borderId="12" xfId="0" applyNumberFormat="1" applyFont="1" applyFill="1" applyBorder="1" applyAlignment="1">
      <alignment horizontal="right"/>
    </xf>
    <xf numFmtId="4" fontId="18" fillId="2" borderId="14" xfId="0" applyNumberFormat="1" applyFont="1" applyFill="1" applyBorder="1" applyAlignment="1">
      <alignment horizontal="left"/>
    </xf>
    <xf numFmtId="4" fontId="29" fillId="0" borderId="0" xfId="0" applyNumberFormat="1" applyFont="1" applyAlignment="1">
      <alignment horizontal="left"/>
    </xf>
    <xf numFmtId="4" fontId="20" fillId="0" borderId="0" xfId="0" applyNumberFormat="1" applyFont="1"/>
    <xf numFmtId="4" fontId="17" fillId="0" borderId="0" xfId="0" applyNumberFormat="1" applyFont="1"/>
    <xf numFmtId="4" fontId="17" fillId="0" borderId="0" xfId="0" applyNumberFormat="1" applyFont="1" applyAlignment="1">
      <alignment horizontal="left"/>
    </xf>
    <xf numFmtId="4" fontId="17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left"/>
    </xf>
    <xf numFmtId="4" fontId="31" fillId="0" borderId="0" xfId="0" applyNumberFormat="1" applyFont="1"/>
    <xf numFmtId="4" fontId="30" fillId="0" borderId="0" xfId="0" applyNumberFormat="1" applyFont="1"/>
    <xf numFmtId="4" fontId="3" fillId="2" borderId="14" xfId="0" applyNumberFormat="1" applyFont="1" applyFill="1" applyBorder="1" applyAlignment="1">
      <alignment horizontal="left" wrapText="1"/>
    </xf>
    <xf numFmtId="4" fontId="5" fillId="2" borderId="14" xfId="0" applyNumberFormat="1" applyFont="1" applyFill="1" applyBorder="1" applyAlignment="1">
      <alignment horizontal="left" wrapText="1"/>
    </xf>
    <xf numFmtId="4" fontId="4" fillId="2" borderId="12" xfId="0" applyNumberFormat="1" applyFont="1" applyFill="1" applyBorder="1" applyAlignment="1">
      <alignment horizontal="right" vertical="top" wrapText="1"/>
    </xf>
    <xf numFmtId="4" fontId="4" fillId="2" borderId="12" xfId="0" applyNumberFormat="1" applyFont="1" applyFill="1" applyBorder="1" applyAlignment="1">
      <alignment horizontal="right" wrapText="1"/>
    </xf>
    <xf numFmtId="4" fontId="21" fillId="2" borderId="0" xfId="0" applyNumberFormat="1" applyFont="1" applyFill="1" applyAlignment="1">
      <alignment horizontal="right"/>
    </xf>
    <xf numFmtId="4" fontId="19" fillId="2" borderId="0" xfId="0" applyNumberFormat="1" applyFont="1" applyFill="1" applyAlignment="1">
      <alignment horizontal="right" vertical="top"/>
    </xf>
    <xf numFmtId="4" fontId="33" fillId="0" borderId="0" xfId="0" applyNumberFormat="1" applyFont="1"/>
    <xf numFmtId="4" fontId="19" fillId="2" borderId="5" xfId="0" applyNumberFormat="1" applyFont="1" applyFill="1" applyBorder="1" applyAlignment="1">
      <alignment horizontal="right" vertical="top"/>
    </xf>
    <xf numFmtId="164" fontId="22" fillId="2" borderId="0" xfId="0" applyNumberFormat="1" applyFont="1" applyFill="1" applyAlignment="1">
      <alignment horizontal="left"/>
    </xf>
    <xf numFmtId="43" fontId="18" fillId="0" borderId="0" xfId="1" applyFont="1" applyAlignment="1">
      <alignment vertical="center"/>
    </xf>
    <xf numFmtId="43" fontId="20" fillId="0" borderId="0" xfId="1" applyFont="1" applyAlignment="1">
      <alignment vertical="center"/>
    </xf>
    <xf numFmtId="0" fontId="15" fillId="0" borderId="13" xfId="0" applyFont="1" applyBorder="1" applyAlignment="1">
      <alignment horizontal="center"/>
    </xf>
    <xf numFmtId="0" fontId="15" fillId="0" borderId="0" xfId="0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24" fillId="0" borderId="0" xfId="0" applyNumberFormat="1" applyFont="1"/>
    <xf numFmtId="166" fontId="15" fillId="0" borderId="0" xfId="0" applyNumberFormat="1" applyFont="1"/>
    <xf numFmtId="166" fontId="16" fillId="2" borderId="0" xfId="0" applyNumberFormat="1" applyFont="1" applyFill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66" fontId="15" fillId="0" borderId="13" xfId="0" applyNumberFormat="1" applyFont="1" applyBorder="1" applyAlignment="1">
      <alignment horizontal="right"/>
    </xf>
    <xf numFmtId="164" fontId="21" fillId="2" borderId="8" xfId="0" applyNumberFormat="1" applyFont="1" applyFill="1" applyBorder="1" applyAlignment="1">
      <alignment horizontal="right"/>
    </xf>
    <xf numFmtId="4" fontId="19" fillId="2" borderId="8" xfId="0" applyNumberFormat="1" applyFont="1" applyFill="1" applyBorder="1" applyAlignment="1">
      <alignment horizontal="right" vertical="top"/>
    </xf>
    <xf numFmtId="164" fontId="19" fillId="2" borderId="5" xfId="0" applyNumberFormat="1" applyFont="1" applyFill="1" applyBorder="1" applyAlignment="1">
      <alignment horizontal="center"/>
    </xf>
    <xf numFmtId="164" fontId="18" fillId="2" borderId="5" xfId="0" applyNumberFormat="1" applyFont="1" applyFill="1" applyBorder="1"/>
    <xf numFmtId="4" fontId="18" fillId="2" borderId="5" xfId="0" applyNumberFormat="1" applyFont="1" applyFill="1" applyBorder="1" applyAlignment="1">
      <alignment horizontal="right"/>
    </xf>
    <xf numFmtId="164" fontId="19" fillId="2" borderId="13" xfId="0" applyNumberFormat="1" applyFont="1" applyFill="1" applyBorder="1" applyAlignment="1">
      <alignment horizontal="center"/>
    </xf>
    <xf numFmtId="43" fontId="6" fillId="0" borderId="5" xfId="1" applyFont="1" applyBorder="1" applyAlignment="1">
      <alignment horizontal="right"/>
    </xf>
    <xf numFmtId="43" fontId="19" fillId="0" borderId="6" xfId="1" applyFont="1" applyBorder="1" applyAlignment="1">
      <alignment horizontal="right" vertical="top"/>
    </xf>
    <xf numFmtId="43" fontId="3" fillId="0" borderId="0" xfId="1" applyFont="1"/>
    <xf numFmtId="43" fontId="0" fillId="0" borderId="0" xfId="1" applyFont="1" applyAlignment="1"/>
    <xf numFmtId="43" fontId="6" fillId="2" borderId="5" xfId="1" applyFont="1" applyFill="1" applyBorder="1" applyAlignment="1">
      <alignment horizontal="right"/>
    </xf>
    <xf numFmtId="43" fontId="4" fillId="2" borderId="6" xfId="1" applyFont="1" applyFill="1" applyBorder="1" applyAlignment="1">
      <alignment horizontal="right" vertical="top"/>
    </xf>
    <xf numFmtId="43" fontId="17" fillId="2" borderId="6" xfId="1" applyFont="1" applyFill="1" applyBorder="1" applyAlignment="1">
      <alignment horizontal="right" vertical="top"/>
    </xf>
    <xf numFmtId="43" fontId="4" fillId="2" borderId="6" xfId="1" applyFont="1" applyFill="1" applyBorder="1" applyAlignment="1">
      <alignment horizontal="right" vertical="top" wrapText="1"/>
    </xf>
    <xf numFmtId="43" fontId="19" fillId="2" borderId="6" xfId="1" applyFont="1" applyFill="1" applyBorder="1" applyAlignment="1">
      <alignment horizontal="right" vertical="top"/>
    </xf>
    <xf numFmtId="43" fontId="19" fillId="2" borderId="6" xfId="1" applyFont="1" applyFill="1" applyBorder="1" applyAlignment="1">
      <alignment horizontal="right"/>
    </xf>
    <xf numFmtId="164" fontId="22" fillId="2" borderId="0" xfId="0" applyNumberFormat="1" applyFont="1" applyFill="1" applyAlignment="1">
      <alignment horizontal="center"/>
    </xf>
    <xf numFmtId="164" fontId="19" fillId="2" borderId="23" xfId="0" applyNumberFormat="1" applyFont="1" applyFill="1" applyBorder="1" applyAlignment="1">
      <alignment horizontal="center" vertical="top"/>
    </xf>
    <xf numFmtId="164" fontId="22" fillId="2" borderId="25" xfId="0" applyNumberFormat="1" applyFont="1" applyFill="1" applyBorder="1" applyAlignment="1">
      <alignment horizontal="center"/>
    </xf>
    <xf numFmtId="4" fontId="22" fillId="2" borderId="26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center" vertical="center"/>
    </xf>
    <xf numFmtId="4" fontId="36" fillId="0" borderId="12" xfId="0" applyNumberFormat="1" applyFont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164" fontId="3" fillId="2" borderId="4" xfId="0" applyNumberFormat="1" applyFont="1" applyFill="1" applyBorder="1" applyAlignment="1">
      <alignment horizontal="left"/>
    </xf>
    <xf numFmtId="164" fontId="21" fillId="2" borderId="1" xfId="0" applyNumberFormat="1" applyFont="1" applyFill="1" applyBorder="1" applyAlignment="1">
      <alignment horizontal="right"/>
    </xf>
    <xf numFmtId="4" fontId="18" fillId="0" borderId="13" xfId="0" applyNumberFormat="1" applyFont="1" applyBorder="1" applyAlignment="1">
      <alignment horizontal="right"/>
    </xf>
    <xf numFmtId="4" fontId="18" fillId="2" borderId="13" xfId="0" applyNumberFormat="1" applyFont="1" applyFill="1" applyBorder="1" applyAlignment="1">
      <alignment horizontal="right"/>
    </xf>
    <xf numFmtId="4" fontId="19" fillId="2" borderId="13" xfId="0" applyNumberFormat="1" applyFont="1" applyFill="1" applyBorder="1" applyAlignment="1">
      <alignment horizontal="right" vertical="top"/>
    </xf>
    <xf numFmtId="4" fontId="6" fillId="2" borderId="14" xfId="0" applyNumberFormat="1" applyFont="1" applyFill="1" applyBorder="1" applyAlignment="1">
      <alignment horizontal="right"/>
    </xf>
    <xf numFmtId="43" fontId="37" fillId="2" borderId="6" xfId="1" applyFont="1" applyFill="1" applyBorder="1" applyAlignment="1">
      <alignment horizontal="right" vertical="top"/>
    </xf>
    <xf numFmtId="43" fontId="24" fillId="2" borderId="5" xfId="1" applyFont="1" applyFill="1" applyBorder="1" applyAlignment="1">
      <alignment horizontal="right" vertical="top"/>
    </xf>
    <xf numFmtId="43" fontId="24" fillId="2" borderId="5" xfId="1" applyFont="1" applyFill="1" applyBorder="1" applyAlignment="1">
      <alignment horizontal="right" vertical="center"/>
    </xf>
    <xf numFmtId="43" fontId="24" fillId="2" borderId="6" xfId="1" applyFont="1" applyFill="1" applyBorder="1" applyAlignment="1">
      <alignment horizontal="right" vertical="top"/>
    </xf>
    <xf numFmtId="164" fontId="3" fillId="2" borderId="4" xfId="0" applyNumberFormat="1" applyFont="1" applyFill="1" applyBorder="1"/>
    <xf numFmtId="164" fontId="20" fillId="2" borderId="5" xfId="0" applyNumberFormat="1" applyFont="1" applyFill="1" applyBorder="1"/>
    <xf numFmtId="43" fontId="3" fillId="2" borderId="1" xfId="1" applyFont="1" applyFill="1" applyBorder="1" applyAlignment="1"/>
    <xf numFmtId="4" fontId="5" fillId="2" borderId="1" xfId="0" applyNumberFormat="1" applyFont="1" applyFill="1" applyBorder="1" applyAlignment="1">
      <alignment horizontal="left"/>
    </xf>
    <xf numFmtId="4" fontId="4" fillId="2" borderId="8" xfId="0" applyNumberFormat="1" applyFont="1" applyFill="1" applyBorder="1" applyAlignment="1">
      <alignment horizontal="center"/>
    </xf>
    <xf numFmtId="4" fontId="3" fillId="2" borderId="13" xfId="0" applyNumberFormat="1" applyFont="1" applyFill="1" applyBorder="1" applyAlignment="1">
      <alignment horizontal="left"/>
    </xf>
    <xf numFmtId="4" fontId="18" fillId="2" borderId="27" xfId="0" applyNumberFormat="1" applyFont="1" applyFill="1" applyBorder="1" applyAlignment="1">
      <alignment horizontal="left"/>
    </xf>
    <xf numFmtId="4" fontId="18" fillId="0" borderId="14" xfId="0" applyNumberFormat="1" applyFont="1" applyBorder="1" applyAlignment="1">
      <alignment horizontal="left"/>
    </xf>
    <xf numFmtId="43" fontId="17" fillId="2" borderId="0" xfId="1" applyFont="1" applyFill="1" applyBorder="1" applyAlignment="1">
      <alignment horizontal="right" vertical="top"/>
    </xf>
    <xf numFmtId="4" fontId="21" fillId="2" borderId="14" xfId="0" applyNumberFormat="1" applyFont="1" applyFill="1" applyBorder="1" applyAlignment="1">
      <alignment horizontal="right"/>
    </xf>
    <xf numFmtId="164" fontId="18" fillId="0" borderId="24" xfId="0" applyNumberFormat="1" applyFont="1" applyBorder="1" applyAlignment="1">
      <alignment horizontal="left"/>
    </xf>
    <xf numFmtId="4" fontId="18" fillId="0" borderId="4" xfId="0" applyNumberFormat="1" applyFont="1" applyBorder="1" applyAlignment="1">
      <alignment horizontal="right"/>
    </xf>
    <xf numFmtId="4" fontId="18" fillId="0" borderId="23" xfId="0" applyNumberFormat="1" applyFont="1" applyBorder="1" applyAlignment="1">
      <alignment horizontal="right"/>
    </xf>
    <xf numFmtId="164" fontId="23" fillId="0" borderId="24" xfId="0" applyNumberFormat="1" applyFont="1" applyBorder="1" applyAlignment="1">
      <alignment horizontal="left"/>
    </xf>
    <xf numFmtId="4" fontId="23" fillId="2" borderId="13" xfId="0" applyNumberFormat="1" applyFont="1" applyFill="1" applyBorder="1" applyAlignment="1">
      <alignment horizontal="left"/>
    </xf>
    <xf numFmtId="4" fontId="23" fillId="0" borderId="0" xfId="0" applyNumberFormat="1" applyFont="1"/>
    <xf numFmtId="0" fontId="2" fillId="0" borderId="0" xfId="0" applyFont="1"/>
    <xf numFmtId="4" fontId="23" fillId="0" borderId="14" xfId="0" applyNumberFormat="1" applyFont="1" applyBorder="1" applyAlignment="1">
      <alignment horizontal="left"/>
    </xf>
    <xf numFmtId="4" fontId="27" fillId="0" borderId="0" xfId="0" applyNumberFormat="1" applyFont="1"/>
    <xf numFmtId="0" fontId="27" fillId="0" borderId="0" xfId="0" applyFont="1"/>
    <xf numFmtId="165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3" fontId="18" fillId="0" borderId="0" xfId="1" applyFont="1" applyFill="1"/>
    <xf numFmtId="43" fontId="20" fillId="0" borderId="0" xfId="1" applyFont="1" applyFill="1" applyAlignment="1"/>
    <xf numFmtId="4" fontId="6" fillId="2" borderId="0" xfId="0" applyNumberFormat="1" applyFont="1" applyFill="1"/>
    <xf numFmtId="4" fontId="4" fillId="2" borderId="0" xfId="0" applyNumberFormat="1" applyFont="1" applyFill="1"/>
    <xf numFmtId="4" fontId="19" fillId="2" borderId="0" xfId="0" applyNumberFormat="1" applyFont="1" applyFill="1"/>
    <xf numFmtId="4" fontId="3" fillId="2" borderId="0" xfId="0" applyNumberFormat="1" applyFont="1" applyFill="1" applyAlignment="1">
      <alignment horizontal="right" vertical="top"/>
    </xf>
    <xf numFmtId="4" fontId="23" fillId="2" borderId="13" xfId="0" applyNumberFormat="1" applyFont="1" applyFill="1" applyBorder="1" applyAlignment="1">
      <alignment horizontal="right"/>
    </xf>
    <xf numFmtId="4" fontId="23" fillId="2" borderId="4" xfId="0" applyNumberFormat="1" applyFont="1" applyFill="1" applyBorder="1" applyAlignment="1">
      <alignment horizontal="right"/>
    </xf>
    <xf numFmtId="4" fontId="23" fillId="2" borderId="4" xfId="0" applyNumberFormat="1" applyFont="1" applyFill="1" applyBorder="1" applyAlignment="1">
      <alignment horizontal="right" vertical="top"/>
    </xf>
    <xf numFmtId="4" fontId="23" fillId="3" borderId="4" xfId="0" applyNumberFormat="1" applyFont="1" applyFill="1" applyBorder="1" applyAlignment="1">
      <alignment horizontal="right"/>
    </xf>
    <xf numFmtId="0" fontId="38" fillId="0" borderId="0" xfId="0" applyFont="1" applyAlignment="1">
      <alignment vertical="center"/>
    </xf>
    <xf numFmtId="4" fontId="7" fillId="0" borderId="0" xfId="0" applyNumberFormat="1" applyFont="1" applyAlignment="1">
      <alignment wrapText="1"/>
    </xf>
    <xf numFmtId="43" fontId="24" fillId="2" borderId="28" xfId="1" applyFont="1" applyFill="1" applyBorder="1" applyAlignment="1">
      <alignment horizontal="right" vertical="top"/>
    </xf>
    <xf numFmtId="4" fontId="3" fillId="4" borderId="0" xfId="0" applyNumberFormat="1" applyFont="1" applyFill="1"/>
    <xf numFmtId="4" fontId="3" fillId="5" borderId="0" xfId="0" applyNumberFormat="1" applyFont="1" applyFill="1"/>
    <xf numFmtId="4" fontId="34" fillId="0" borderId="0" xfId="0" applyNumberFormat="1" applyFont="1" applyAlignment="1">
      <alignment wrapText="1"/>
    </xf>
    <xf numFmtId="4" fontId="18" fillId="0" borderId="27" xfId="0" applyNumberFormat="1" applyFont="1" applyBorder="1" applyAlignment="1">
      <alignment horizontal="left"/>
    </xf>
    <xf numFmtId="4" fontId="18" fillId="2" borderId="13" xfId="0" applyNumberFormat="1" applyFont="1" applyFill="1" applyBorder="1" applyAlignment="1">
      <alignment horizontal="left"/>
    </xf>
    <xf numFmtId="4" fontId="27" fillId="4" borderId="0" xfId="0" applyNumberFormat="1" applyFont="1" applyFill="1"/>
    <xf numFmtId="2" fontId="0" fillId="0" borderId="4" xfId="0" applyNumberFormat="1" applyBorder="1" applyAlignment="1">
      <alignment horizontal="right"/>
    </xf>
    <xf numFmtId="4" fontId="4" fillId="0" borderId="32" xfId="0" applyNumberFormat="1" applyFont="1" applyBorder="1" applyAlignment="1">
      <alignment horizontal="center"/>
    </xf>
    <xf numFmtId="0" fontId="7" fillId="2" borderId="33" xfId="0" applyFont="1" applyFill="1" applyBorder="1"/>
    <xf numFmtId="0" fontId="7" fillId="2" borderId="34" xfId="0" applyFont="1" applyFill="1" applyBorder="1" applyAlignment="1">
      <alignment horizontal="center"/>
    </xf>
    <xf numFmtId="4" fontId="4" fillId="2" borderId="34" xfId="0" applyNumberFormat="1" applyFont="1" applyFill="1" applyBorder="1" applyAlignment="1">
      <alignment horizontal="center"/>
    </xf>
    <xf numFmtId="4" fontId="4" fillId="2" borderId="39" xfId="0" applyNumberFormat="1" applyFont="1" applyFill="1" applyBorder="1" applyAlignment="1">
      <alignment horizontal="center"/>
    </xf>
    <xf numFmtId="4" fontId="4" fillId="2" borderId="40" xfId="0" applyNumberFormat="1" applyFont="1" applyFill="1" applyBorder="1" applyAlignment="1">
      <alignment horizontal="right"/>
    </xf>
    <xf numFmtId="4" fontId="5" fillId="0" borderId="41" xfId="0" applyNumberFormat="1" applyFont="1" applyBorder="1" applyAlignment="1">
      <alignment horizontal="left"/>
    </xf>
    <xf numFmtId="4" fontId="3" fillId="0" borderId="41" xfId="0" applyNumberFormat="1" applyFont="1" applyBorder="1" applyAlignment="1">
      <alignment horizontal="left"/>
    </xf>
    <xf numFmtId="4" fontId="6" fillId="2" borderId="42" xfId="0" applyNumberFormat="1" applyFont="1" applyFill="1" applyBorder="1" applyAlignment="1">
      <alignment horizontal="right"/>
    </xf>
    <xf numFmtId="4" fontId="4" fillId="0" borderId="34" xfId="0" applyNumberFormat="1" applyFont="1" applyBorder="1" applyAlignment="1">
      <alignment horizontal="center" vertical="top"/>
    </xf>
    <xf numFmtId="43" fontId="4" fillId="2" borderId="12" xfId="1" applyFont="1" applyFill="1" applyBorder="1" applyAlignment="1">
      <alignment horizontal="right" vertical="top"/>
    </xf>
    <xf numFmtId="43" fontId="4" fillId="2" borderId="12" xfId="1" applyFont="1" applyFill="1" applyBorder="1" applyAlignment="1">
      <alignment horizontal="right"/>
    </xf>
    <xf numFmtId="43" fontId="37" fillId="2" borderId="13" xfId="1" applyFont="1" applyFill="1" applyBorder="1" applyAlignment="1">
      <alignment horizontal="right" vertical="center"/>
    </xf>
    <xf numFmtId="166" fontId="15" fillId="0" borderId="28" xfId="0" applyNumberFormat="1" applyFont="1" applyBorder="1"/>
    <xf numFmtId="0" fontId="6" fillId="0" borderId="0" xfId="0" applyFont="1" applyAlignment="1">
      <alignment vertical="center"/>
    </xf>
    <xf numFmtId="43" fontId="18" fillId="0" borderId="24" xfId="1" applyFont="1" applyFill="1" applyBorder="1" applyAlignment="1"/>
    <xf numFmtId="4" fontId="39" fillId="6" borderId="0" xfId="2" applyNumberFormat="1"/>
    <xf numFmtId="2" fontId="34" fillId="0" borderId="4" xfId="0" applyNumberFormat="1" applyFont="1" applyBorder="1" applyAlignment="1">
      <alignment horizontal="right"/>
    </xf>
    <xf numFmtId="43" fontId="34" fillId="0" borderId="4" xfId="1" applyFont="1" applyBorder="1" applyAlignment="1">
      <alignment horizontal="right"/>
    </xf>
    <xf numFmtId="4" fontId="0" fillId="0" borderId="4" xfId="0" applyNumberFormat="1" applyBorder="1" applyAlignment="1">
      <alignment horizontal="right"/>
    </xf>
    <xf numFmtId="0" fontId="34" fillId="0" borderId="4" xfId="0" applyFont="1" applyBorder="1" applyAlignment="1">
      <alignment horizontal="right"/>
    </xf>
    <xf numFmtId="0" fontId="0" fillId="0" borderId="4" xfId="0" applyBorder="1" applyAlignment="1">
      <alignment horizontal="right"/>
    </xf>
    <xf numFmtId="2" fontId="0" fillId="0" borderId="4" xfId="0" applyNumberFormat="1" applyBorder="1"/>
    <xf numFmtId="43" fontId="3" fillId="0" borderId="24" xfId="1" applyFont="1" applyFill="1" applyBorder="1" applyAlignment="1"/>
    <xf numFmtId="164" fontId="4" fillId="2" borderId="5" xfId="0" applyNumberFormat="1" applyFont="1" applyFill="1" applyBorder="1" applyAlignment="1">
      <alignment horizontal="center" vertical="top" wrapText="1"/>
    </xf>
    <xf numFmtId="164" fontId="19" fillId="2" borderId="5" xfId="0" applyNumberFormat="1" applyFont="1" applyFill="1" applyBorder="1" applyAlignment="1">
      <alignment horizontal="center" vertical="center"/>
    </xf>
    <xf numFmtId="164" fontId="4" fillId="2" borderId="21" xfId="0" applyNumberFormat="1" applyFont="1" applyFill="1" applyBorder="1" applyAlignment="1">
      <alignment horizontal="center" vertical="top" wrapText="1"/>
    </xf>
    <xf numFmtId="4" fontId="4" fillId="2" borderId="5" xfId="0" applyNumberFormat="1" applyFont="1" applyFill="1" applyBorder="1" applyAlignment="1">
      <alignment horizontal="center" vertical="top" wrapText="1"/>
    </xf>
    <xf numFmtId="4" fontId="3" fillId="3" borderId="14" xfId="0" applyNumberFormat="1" applyFont="1" applyFill="1" applyBorder="1" applyAlignment="1">
      <alignment horizontal="left"/>
    </xf>
    <xf numFmtId="4" fontId="16" fillId="2" borderId="43" xfId="0" applyNumberFormat="1" applyFont="1" applyFill="1" applyBorder="1" applyAlignment="1">
      <alignment horizontal="right"/>
    </xf>
    <xf numFmtId="4" fontId="16" fillId="2" borderId="44" xfId="0" applyNumberFormat="1" applyFont="1" applyFill="1" applyBorder="1" applyAlignment="1">
      <alignment horizontal="right"/>
    </xf>
    <xf numFmtId="4" fontId="16" fillId="2" borderId="45" xfId="0" applyNumberFormat="1" applyFont="1" applyFill="1" applyBorder="1" applyAlignment="1">
      <alignment horizontal="right"/>
    </xf>
    <xf numFmtId="0" fontId="0" fillId="0" borderId="4" xfId="0" applyBorder="1"/>
    <xf numFmtId="4" fontId="6" fillId="2" borderId="0" xfId="0" applyNumberFormat="1" applyFont="1" applyFill="1"/>
    <xf numFmtId="0" fontId="5" fillId="0" borderId="0" xfId="0" applyFont="1"/>
    <xf numFmtId="164" fontId="21" fillId="2" borderId="1" xfId="0" applyNumberFormat="1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164" fontId="18" fillId="2" borderId="1" xfId="0" applyNumberFormat="1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164" fontId="18" fillId="2" borderId="3" xfId="0" applyNumberFormat="1" applyFont="1" applyFill="1" applyBorder="1" applyAlignment="1">
      <alignment horizontal="center"/>
    </xf>
    <xf numFmtId="164" fontId="18" fillId="0" borderId="1" xfId="0" applyNumberFormat="1" applyFont="1" applyBorder="1" applyAlignment="1">
      <alignment horizontal="right"/>
    </xf>
    <xf numFmtId="0" fontId="23" fillId="0" borderId="2" xfId="0" applyFont="1" applyBorder="1"/>
    <xf numFmtId="0" fontId="23" fillId="0" borderId="3" xfId="0" applyFont="1" applyBorder="1"/>
    <xf numFmtId="0" fontId="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18" fillId="2" borderId="7" xfId="0" applyNumberFormat="1" applyFont="1" applyFill="1" applyBorder="1" applyAlignment="1">
      <alignment horizontal="center"/>
    </xf>
    <xf numFmtId="164" fontId="18" fillId="2" borderId="6" xfId="0" applyNumberFormat="1" applyFont="1" applyFill="1" applyBorder="1" applyAlignment="1">
      <alignment horizontal="center"/>
    </xf>
    <xf numFmtId="4" fontId="18" fillId="0" borderId="1" xfId="0" applyNumberFormat="1" applyFont="1" applyBorder="1" applyAlignment="1">
      <alignment horizontal="right"/>
    </xf>
    <xf numFmtId="4" fontId="18" fillId="0" borderId="10" xfId="0" applyNumberFormat="1" applyFont="1" applyBorder="1" applyAlignment="1">
      <alignment horizontal="right"/>
    </xf>
    <xf numFmtId="0" fontId="23" fillId="0" borderId="11" xfId="0" applyFont="1" applyBorder="1"/>
    <xf numFmtId="0" fontId="23" fillId="0" borderId="12" xfId="0" applyFont="1" applyBorder="1"/>
    <xf numFmtId="4" fontId="4" fillId="2" borderId="0" xfId="0" applyNumberFormat="1" applyFont="1" applyFill="1"/>
    <xf numFmtId="43" fontId="4" fillId="2" borderId="10" xfId="1" applyFont="1" applyFill="1" applyBorder="1" applyAlignment="1">
      <alignment horizontal="center" vertical="top" wrapText="1"/>
    </xf>
    <xf numFmtId="43" fontId="4" fillId="2" borderId="11" xfId="1" applyFont="1" applyFill="1" applyBorder="1" applyAlignment="1">
      <alignment horizontal="center" vertical="top" wrapText="1"/>
    </xf>
    <xf numFmtId="43" fontId="4" fillId="2" borderId="12" xfId="1" applyFont="1" applyFill="1" applyBorder="1" applyAlignment="1">
      <alignment horizontal="center" vertical="top" wrapText="1"/>
    </xf>
    <xf numFmtId="4" fontId="17" fillId="2" borderId="15" xfId="0" applyNumberFormat="1" applyFont="1" applyFill="1" applyBorder="1" applyAlignment="1">
      <alignment horizontal="center"/>
    </xf>
    <xf numFmtId="4" fontId="17" fillId="2" borderId="16" xfId="0" applyNumberFormat="1" applyFont="1" applyFill="1" applyBorder="1" applyAlignment="1">
      <alignment horizontal="center"/>
    </xf>
    <xf numFmtId="4" fontId="17" fillId="2" borderId="17" xfId="0" applyNumberFormat="1" applyFont="1" applyFill="1" applyBorder="1" applyAlignment="1">
      <alignment horizontal="center"/>
    </xf>
    <xf numFmtId="164" fontId="18" fillId="0" borderId="13" xfId="0" applyNumberFormat="1" applyFont="1" applyBorder="1" applyAlignment="1">
      <alignment horizontal="right"/>
    </xf>
    <xf numFmtId="0" fontId="23" fillId="0" borderId="13" xfId="0" applyFont="1" applyBorder="1"/>
    <xf numFmtId="164" fontId="18" fillId="2" borderId="13" xfId="0" applyNumberFormat="1" applyFont="1" applyFill="1" applyBorder="1" applyAlignment="1">
      <alignment horizontal="center"/>
    </xf>
    <xf numFmtId="4" fontId="4" fillId="2" borderId="18" xfId="0" applyNumberFormat="1" applyFont="1" applyFill="1" applyBorder="1" applyAlignment="1">
      <alignment horizontal="center"/>
    </xf>
    <xf numFmtId="0" fontId="23" fillId="0" borderId="19" xfId="0" applyFont="1" applyBorder="1"/>
    <xf numFmtId="4" fontId="18" fillId="0" borderId="1" xfId="0" applyNumberFormat="1" applyFont="1" applyBorder="1"/>
    <xf numFmtId="164" fontId="18" fillId="0" borderId="14" xfId="0" applyNumberFormat="1" applyFont="1" applyBorder="1" applyAlignment="1">
      <alignment horizontal="right"/>
    </xf>
    <xf numFmtId="0" fontId="23" fillId="0" borderId="7" xfId="0" applyFont="1" applyBorder="1"/>
    <xf numFmtId="0" fontId="23" fillId="0" borderId="6" xfId="0" applyFont="1" applyBorder="1"/>
    <xf numFmtId="164" fontId="22" fillId="2" borderId="0" xfId="0" applyNumberFormat="1" applyFont="1" applyFill="1" applyAlignment="1">
      <alignment horizontal="center"/>
    </xf>
    <xf numFmtId="164" fontId="4" fillId="2" borderId="13" xfId="0" applyNumberFormat="1" applyFont="1" applyFill="1" applyBorder="1" applyAlignment="1">
      <alignment horizontal="center"/>
    </xf>
    <xf numFmtId="164" fontId="19" fillId="2" borderId="20" xfId="0" applyNumberFormat="1" applyFont="1" applyFill="1" applyBorder="1" applyAlignment="1">
      <alignment horizontal="center" vertical="center"/>
    </xf>
    <xf numFmtId="0" fontId="23" fillId="0" borderId="22" xfId="0" applyFont="1" applyBorder="1" applyAlignment="1">
      <alignment vertical="center"/>
    </xf>
    <xf numFmtId="164" fontId="6" fillId="2" borderId="18" xfId="0" applyNumberFormat="1" applyFont="1" applyFill="1" applyBorder="1" applyAlignment="1">
      <alignment horizontal="center"/>
    </xf>
    <xf numFmtId="0" fontId="24" fillId="0" borderId="13" xfId="0" applyFont="1" applyBorder="1"/>
    <xf numFmtId="0" fontId="15" fillId="0" borderId="13" xfId="0" applyFont="1" applyBorder="1" applyAlignment="1">
      <alignment horizontal="center" vertical="center"/>
    </xf>
    <xf numFmtId="4" fontId="1" fillId="0" borderId="0" xfId="0" applyNumberFormat="1" applyFont="1" applyAlignment="1">
      <alignment horizontal="left"/>
    </xf>
    <xf numFmtId="0" fontId="0" fillId="0" borderId="0" xfId="0"/>
    <xf numFmtId="4" fontId="4" fillId="0" borderId="29" xfId="0" applyNumberFormat="1" applyFont="1" applyBorder="1" applyAlignment="1">
      <alignment horizontal="center"/>
    </xf>
    <xf numFmtId="0" fontId="2" fillId="0" borderId="30" xfId="0" applyFont="1" applyBorder="1"/>
    <xf numFmtId="0" fontId="2" fillId="0" borderId="31" xfId="0" applyFont="1" applyBorder="1"/>
    <xf numFmtId="4" fontId="4" fillId="2" borderId="35" xfId="0" applyNumberFormat="1" applyFont="1" applyFill="1" applyBorder="1" applyAlignment="1">
      <alignment horizontal="center"/>
    </xf>
    <xf numFmtId="0" fontId="2" fillId="0" borderId="2" xfId="0" applyFont="1" applyBorder="1"/>
    <xf numFmtId="0" fontId="2" fillId="0" borderId="36" xfId="0" applyFont="1" applyBorder="1"/>
    <xf numFmtId="4" fontId="4" fillId="2" borderId="37" xfId="0" applyNumberFormat="1" applyFont="1" applyFill="1" applyBorder="1" applyAlignment="1">
      <alignment horizontal="center"/>
    </xf>
    <xf numFmtId="0" fontId="2" fillId="0" borderId="38" xfId="0" applyFont="1" applyBorder="1"/>
    <xf numFmtId="4" fontId="4" fillId="0" borderId="0" xfId="0" applyNumberFormat="1" applyFont="1"/>
    <xf numFmtId="4" fontId="8" fillId="0" borderId="0" xfId="0" applyNumberFormat="1" applyFont="1"/>
    <xf numFmtId="4" fontId="4" fillId="0" borderId="1" xfId="0" applyNumberFormat="1" applyFont="1" applyBorder="1" applyAlignment="1">
      <alignment horizontal="center"/>
    </xf>
    <xf numFmtId="0" fontId="2" fillId="0" borderId="3" xfId="0" applyFont="1" applyBorder="1"/>
    <xf numFmtId="4" fontId="4" fillId="2" borderId="1" xfId="0" applyNumberFormat="1" applyFont="1" applyFill="1" applyBorder="1" applyAlignment="1">
      <alignment horizontal="center"/>
    </xf>
    <xf numFmtId="4" fontId="4" fillId="2" borderId="9" xfId="0" applyNumberFormat="1" applyFont="1" applyFill="1" applyBorder="1" applyAlignment="1">
      <alignment horizontal="center"/>
    </xf>
    <xf numFmtId="0" fontId="2" fillId="0" borderId="5" xfId="0" applyFont="1" applyBorder="1"/>
    <xf numFmtId="4" fontId="3" fillId="0" borderId="0" xfId="0" applyNumberFormat="1" applyFont="1"/>
    <xf numFmtId="4" fontId="5" fillId="0" borderId="0" xfId="0" applyNumberFormat="1" applyFont="1"/>
    <xf numFmtId="4" fontId="4" fillId="0" borderId="9" xfId="0" applyNumberFormat="1" applyFont="1" applyBorder="1" applyAlignment="1">
      <alignment horizontal="center"/>
    </xf>
    <xf numFmtId="4" fontId="19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0" fillId="0" borderId="0" xfId="0" applyNumberFormat="1" applyFont="1"/>
    <xf numFmtId="4" fontId="17" fillId="0" borderId="0" xfId="0" applyNumberFormat="1" applyFont="1" applyAlignment="1">
      <alignment horizontal="left"/>
    </xf>
    <xf numFmtId="0" fontId="25" fillId="0" borderId="0" xfId="0" applyFont="1"/>
    <xf numFmtId="4" fontId="30" fillId="0" borderId="0" xfId="0" applyNumberFormat="1" applyFont="1"/>
    <xf numFmtId="0" fontId="27" fillId="0" borderId="2" xfId="0" applyFont="1" applyBorder="1"/>
    <xf numFmtId="0" fontId="27" fillId="0" borderId="3" xfId="0" applyFont="1" applyBorder="1"/>
    <xf numFmtId="4" fontId="19" fillId="2" borderId="1" xfId="0" applyNumberFormat="1" applyFont="1" applyFill="1" applyBorder="1" applyAlignment="1">
      <alignment horizontal="center"/>
    </xf>
    <xf numFmtId="4" fontId="19" fillId="2" borderId="9" xfId="0" applyNumberFormat="1" applyFont="1" applyFill="1" applyBorder="1" applyAlignment="1">
      <alignment horizontal="center"/>
    </xf>
    <xf numFmtId="0" fontId="27" fillId="0" borderId="5" xfId="0" applyFont="1" applyBorder="1"/>
    <xf numFmtId="4" fontId="10" fillId="0" borderId="0" xfId="0" applyNumberFormat="1" applyFont="1" applyAlignment="1">
      <alignment wrapText="1"/>
    </xf>
    <xf numFmtId="4" fontId="4" fillId="0" borderId="1" xfId="0" applyNumberFormat="1" applyFont="1" applyBorder="1" applyAlignment="1">
      <alignment horizontal="center" wrapText="1"/>
    </xf>
    <xf numFmtId="4" fontId="4" fillId="2" borderId="1" xfId="0" applyNumberFormat="1" applyFont="1" applyFill="1" applyBorder="1" applyAlignment="1">
      <alignment horizontal="center" wrapText="1"/>
    </xf>
    <xf numFmtId="4" fontId="4" fillId="2" borderId="9" xfId="0" applyNumberFormat="1" applyFont="1" applyFill="1" applyBorder="1" applyAlignment="1">
      <alignment horizontal="center" wrapText="1"/>
    </xf>
    <xf numFmtId="4" fontId="14" fillId="0" borderId="0" xfId="0" applyNumberFormat="1" applyFont="1" applyAlignment="1">
      <alignment horizontal="left" wrapText="1"/>
    </xf>
    <xf numFmtId="4" fontId="1" fillId="0" borderId="0" xfId="0" applyNumberFormat="1" applyFont="1" applyAlignment="1">
      <alignment horizontal="left" wrapText="1"/>
    </xf>
    <xf numFmtId="4" fontId="4" fillId="0" borderId="7" xfId="0" applyNumberFormat="1" applyFont="1" applyBorder="1" applyAlignment="1">
      <alignment horizontal="center" vertical="center"/>
    </xf>
    <xf numFmtId="0" fontId="2" fillId="0" borderId="7" xfId="0" applyFont="1" applyBorder="1"/>
    <xf numFmtId="0" fontId="2" fillId="0" borderId="6" xfId="0" applyFont="1" applyBorder="1"/>
    <xf numFmtId="4" fontId="29" fillId="0" borderId="0" xfId="0" applyNumberFormat="1" applyFont="1" applyAlignment="1">
      <alignment horizontal="left"/>
    </xf>
    <xf numFmtId="4" fontId="4" fillId="2" borderId="10" xfId="0" applyNumberFormat="1" applyFont="1" applyFill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" fillId="0" borderId="9" xfId="0" applyFont="1" applyBorder="1"/>
    <xf numFmtId="4" fontId="1" fillId="2" borderId="0" xfId="0" applyNumberFormat="1" applyFont="1" applyFill="1" applyAlignment="1">
      <alignment horizontal="left"/>
    </xf>
    <xf numFmtId="4" fontId="3" fillId="2" borderId="0" xfId="0" applyNumberFormat="1" applyFont="1" applyFill="1"/>
    <xf numFmtId="4" fontId="32" fillId="0" borderId="0" xfId="0" applyNumberFormat="1" applyFont="1"/>
  </cellXfs>
  <cellStyles count="3">
    <cellStyle name="Comma" xfId="1" builtinId="3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1383927</xdr:colOff>
      <xdr:row>170</xdr:row>
      <xdr:rowOff>139373</xdr:rowOff>
    </xdr:from>
    <xdr:to>
      <xdr:col>4</xdr:col>
      <xdr:colOff>980437</xdr:colOff>
      <xdr:row>176</xdr:row>
      <xdr:rowOff>138640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692" y="30484902"/>
          <a:ext cx="2577274" cy="1097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587375</xdr:colOff>
      <xdr:row>8</xdr:row>
      <xdr:rowOff>58208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48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138544</xdr:rowOff>
    </xdr:from>
    <xdr:to>
      <xdr:col>0</xdr:col>
      <xdr:colOff>1222675</xdr:colOff>
      <xdr:row>176</xdr:row>
      <xdr:rowOff>141103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B098A3-1F02-446B-A38A-EE12758C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30352999"/>
          <a:ext cx="1222675" cy="1064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9:Z1024"/>
  <sheetViews>
    <sheetView tabSelected="1" view="pageBreakPreview" topLeftCell="A141" zoomScale="66" zoomScaleNormal="66" zoomScaleSheetLayoutView="66" zoomScalePageLayoutView="90" workbookViewId="0">
      <selection activeCell="G177" sqref="G177"/>
    </sheetView>
  </sheetViews>
  <sheetFormatPr defaultColWidth="14.44140625" defaultRowHeight="15.75" customHeight="1" x14ac:dyDescent="0.25"/>
  <cols>
    <col min="1" max="26" width="22.33203125" style="76" customWidth="1"/>
    <col min="27" max="16384" width="14.44140625" style="76"/>
  </cols>
  <sheetData>
    <row r="9" spans="1:26" ht="15.75" customHeight="1" thickBot="1" x14ac:dyDescent="0.3"/>
    <row r="10" spans="1:26" ht="13.8" x14ac:dyDescent="0.25">
      <c r="A10" s="257" t="s">
        <v>0</v>
      </c>
      <c r="B10" s="258"/>
      <c r="C10" s="258"/>
      <c r="D10" s="258"/>
      <c r="E10" s="258"/>
      <c r="F10" s="258"/>
      <c r="G10" s="258"/>
      <c r="H10" s="259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3.8" x14ac:dyDescent="0.25">
      <c r="A11" s="263" t="s">
        <v>276</v>
      </c>
      <c r="B11" s="243"/>
      <c r="C11" s="243"/>
      <c r="D11" s="243"/>
      <c r="E11" s="243"/>
      <c r="F11" s="243"/>
      <c r="G11" s="243"/>
      <c r="H11" s="264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3.8" x14ac:dyDescent="0.25">
      <c r="A12" s="263" t="s">
        <v>1</v>
      </c>
      <c r="B12" s="243"/>
      <c r="C12" s="243"/>
      <c r="D12" s="243"/>
      <c r="E12" s="243"/>
      <c r="F12" s="243"/>
      <c r="G12" s="243"/>
      <c r="H12" s="264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27.6" x14ac:dyDescent="0.25">
      <c r="A13" s="271" t="s">
        <v>104</v>
      </c>
      <c r="B13" s="226" t="s">
        <v>3</v>
      </c>
      <c r="C13" s="226" t="s">
        <v>4</v>
      </c>
      <c r="D13" s="226" t="s">
        <v>5</v>
      </c>
      <c r="E13" s="226" t="s">
        <v>6</v>
      </c>
      <c r="F13" s="226" t="s">
        <v>7</v>
      </c>
      <c r="G13" s="225" t="s">
        <v>271</v>
      </c>
      <c r="H13" s="227" t="s">
        <v>272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8" x14ac:dyDescent="0.25">
      <c r="A14" s="272"/>
      <c r="B14" s="70" t="s">
        <v>10</v>
      </c>
      <c r="C14" s="70" t="s">
        <v>10</v>
      </c>
      <c r="D14" s="70" t="s">
        <v>11</v>
      </c>
      <c r="E14" s="70" t="s">
        <v>12</v>
      </c>
      <c r="F14" s="70" t="s">
        <v>13</v>
      </c>
      <c r="G14" s="70" t="s">
        <v>14</v>
      </c>
      <c r="H14" s="143" t="s">
        <v>15</v>
      </c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3.8" x14ac:dyDescent="0.25">
      <c r="A15" s="273" t="s">
        <v>105</v>
      </c>
      <c r="B15" s="243"/>
      <c r="C15" s="243"/>
      <c r="D15" s="243"/>
      <c r="E15" s="243"/>
      <c r="F15" s="243"/>
      <c r="G15" s="243"/>
      <c r="H15" s="264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3.8" x14ac:dyDescent="0.25">
      <c r="A16" s="169" t="s">
        <v>16</v>
      </c>
      <c r="B16" s="170">
        <f t="shared" ref="B16:H16" si="0">B52</f>
        <v>1677</v>
      </c>
      <c r="C16" s="170">
        <f t="shared" si="0"/>
        <v>1514.0733333333335</v>
      </c>
      <c r="D16" s="170">
        <f t="shared" si="0"/>
        <v>817.91499999999996</v>
      </c>
      <c r="E16" s="170">
        <f t="shared" si="0"/>
        <v>1526.9159999999999</v>
      </c>
      <c r="F16" s="170">
        <f t="shared" si="0"/>
        <v>1286.6675</v>
      </c>
      <c r="G16" s="170" t="str">
        <f t="shared" si="0"/>
        <v>-</v>
      </c>
      <c r="H16" s="171" t="str">
        <f t="shared" si="0"/>
        <v>-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3.8" x14ac:dyDescent="0.25">
      <c r="A17" s="169" t="s">
        <v>24</v>
      </c>
      <c r="B17" s="170">
        <f t="shared" ref="B17:H17" si="1">B59</f>
        <v>1605</v>
      </c>
      <c r="C17" s="170">
        <f t="shared" si="1"/>
        <v>1551</v>
      </c>
      <c r="D17" s="170">
        <f t="shared" si="1"/>
        <v>774.75</v>
      </c>
      <c r="E17" s="170">
        <f t="shared" si="1"/>
        <v>1498</v>
      </c>
      <c r="F17" s="170">
        <f t="shared" si="1"/>
        <v>1322.5</v>
      </c>
      <c r="G17" s="170">
        <f t="shared" si="1"/>
        <v>1735</v>
      </c>
      <c r="H17" s="171" t="str">
        <f t="shared" si="1"/>
        <v>-</v>
      </c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3.8" x14ac:dyDescent="0.25">
      <c r="A18" s="169" t="s">
        <v>29</v>
      </c>
      <c r="B18" s="170">
        <f t="shared" ref="B18:G18" si="2">B66</f>
        <v>1570.05</v>
      </c>
      <c r="C18" s="170">
        <f t="shared" si="2"/>
        <v>1540.42</v>
      </c>
      <c r="D18" s="170">
        <f t="shared" si="2"/>
        <v>809.82</v>
      </c>
      <c r="E18" s="170">
        <f t="shared" si="2"/>
        <v>1512.1566666666665</v>
      </c>
      <c r="F18" s="170">
        <f t="shared" si="2"/>
        <v>1316.4566666666667</v>
      </c>
      <c r="G18" s="170">
        <f t="shared" si="2"/>
        <v>2190.5366666666669</v>
      </c>
      <c r="H18" s="171" t="str">
        <f>H66</f>
        <v>-</v>
      </c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3.8" x14ac:dyDescent="0.25">
      <c r="A19" s="169" t="s">
        <v>34</v>
      </c>
      <c r="B19" s="170">
        <f t="shared" ref="B19:H19" si="3">B76</f>
        <v>1628.125</v>
      </c>
      <c r="C19" s="170">
        <f t="shared" si="3"/>
        <v>1472.25</v>
      </c>
      <c r="D19" s="170">
        <f t="shared" si="3"/>
        <v>885.83400000000006</v>
      </c>
      <c r="E19" s="170">
        <f t="shared" si="3"/>
        <v>1512.6659999999999</v>
      </c>
      <c r="F19" s="170">
        <f t="shared" si="3"/>
        <v>1271.25</v>
      </c>
      <c r="G19" s="170">
        <f t="shared" si="3"/>
        <v>1825</v>
      </c>
      <c r="H19" s="171" t="str">
        <f t="shared" si="3"/>
        <v>-</v>
      </c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3.8" x14ac:dyDescent="0.25">
      <c r="A20" s="169" t="s">
        <v>42</v>
      </c>
      <c r="B20" s="170">
        <f t="shared" ref="B20:G20" si="4">B89</f>
        <v>1715.9857142857143</v>
      </c>
      <c r="C20" s="170">
        <f>C89</f>
        <v>1724.5922222222223</v>
      </c>
      <c r="D20" s="170">
        <f t="shared" si="4"/>
        <v>923.50249999999994</v>
      </c>
      <c r="E20" s="170">
        <f t="shared" si="4"/>
        <v>1652.1577777777777</v>
      </c>
      <c r="F20" s="170">
        <f t="shared" si="4"/>
        <v>1547.651111111111</v>
      </c>
      <c r="G20" s="170">
        <f t="shared" si="4"/>
        <v>2038.78125</v>
      </c>
      <c r="H20" s="171">
        <f>H89</f>
        <v>2230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3.8" x14ac:dyDescent="0.25">
      <c r="A21" s="169" t="s">
        <v>53</v>
      </c>
      <c r="B21" s="170">
        <f t="shared" ref="B21:H21" si="5">B98</f>
        <v>1675.89</v>
      </c>
      <c r="C21" s="170">
        <f t="shared" si="5"/>
        <v>1777.1675</v>
      </c>
      <c r="D21" s="170">
        <f t="shared" si="5"/>
        <v>931.25</v>
      </c>
      <c r="E21" s="170">
        <f t="shared" si="5"/>
        <v>1689.0049999999999</v>
      </c>
      <c r="F21" s="170">
        <f t="shared" si="5"/>
        <v>1659.8999999999999</v>
      </c>
      <c r="G21" s="170">
        <f t="shared" si="5"/>
        <v>2309.5333333333333</v>
      </c>
      <c r="H21" s="171" t="str">
        <f t="shared" si="5"/>
        <v>-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3.8" x14ac:dyDescent="0.25">
      <c r="A22" s="169" t="s">
        <v>60</v>
      </c>
      <c r="B22" s="170">
        <f t="shared" ref="B22:H22" si="6">B107</f>
        <v>1476.67</v>
      </c>
      <c r="C22" s="170">
        <f t="shared" si="6"/>
        <v>1458.675</v>
      </c>
      <c r="D22" s="170">
        <f t="shared" si="6"/>
        <v>751.755</v>
      </c>
      <c r="E22" s="170">
        <f t="shared" si="6"/>
        <v>1465.8400000000001</v>
      </c>
      <c r="F22" s="170">
        <f t="shared" si="6"/>
        <v>1342.9324999999999</v>
      </c>
      <c r="G22" s="170">
        <f t="shared" si="6"/>
        <v>1709.6666666666667</v>
      </c>
      <c r="H22" s="171">
        <f t="shared" si="6"/>
        <v>2549.4433333333332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3.8" x14ac:dyDescent="0.25">
      <c r="A23" s="172" t="s">
        <v>67</v>
      </c>
      <c r="B23" s="170">
        <f t="shared" ref="B23:H23" si="7">B114</f>
        <v>1721.1875</v>
      </c>
      <c r="C23" s="170" t="str">
        <f t="shared" si="7"/>
        <v>-</v>
      </c>
      <c r="D23" s="170">
        <f t="shared" si="7"/>
        <v>968.54</v>
      </c>
      <c r="E23" s="170">
        <f t="shared" si="7"/>
        <v>1645.7275</v>
      </c>
      <c r="F23" s="170">
        <f t="shared" si="7"/>
        <v>1486.6666666666667</v>
      </c>
      <c r="G23" s="170">
        <f t="shared" si="7"/>
        <v>1994.1675</v>
      </c>
      <c r="H23" s="171" t="str">
        <f t="shared" si="7"/>
        <v>-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3.8" x14ac:dyDescent="0.25">
      <c r="A24" s="169" t="s">
        <v>72</v>
      </c>
      <c r="B24" s="170">
        <f t="shared" ref="B24:H24" si="8">B123</f>
        <v>1737.12</v>
      </c>
      <c r="C24" s="170" t="str">
        <f t="shared" si="8"/>
        <v>-</v>
      </c>
      <c r="D24" s="170">
        <f t="shared" si="8"/>
        <v>886</v>
      </c>
      <c r="E24" s="170">
        <f t="shared" si="8"/>
        <v>1675.3033333333333</v>
      </c>
      <c r="F24" s="170">
        <f t="shared" si="8"/>
        <v>1569</v>
      </c>
      <c r="G24" s="170">
        <f t="shared" si="8"/>
        <v>2259.1666666666665</v>
      </c>
      <c r="H24" s="171" t="str">
        <f t="shared" si="8"/>
        <v>-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3.8" x14ac:dyDescent="0.25">
      <c r="A25" s="169" t="s">
        <v>78</v>
      </c>
      <c r="B25" s="170" t="str">
        <f t="shared" ref="B25:H25" si="9">B130</f>
        <v>-</v>
      </c>
      <c r="C25" s="170" t="str">
        <f t="shared" si="9"/>
        <v>-</v>
      </c>
      <c r="D25" s="170">
        <f t="shared" si="9"/>
        <v>740</v>
      </c>
      <c r="E25" s="170">
        <f t="shared" si="9"/>
        <v>1485</v>
      </c>
      <c r="F25" s="170">
        <f t="shared" si="9"/>
        <v>1400</v>
      </c>
      <c r="G25" s="170" t="str">
        <f t="shared" si="9"/>
        <v>-</v>
      </c>
      <c r="H25" s="171" t="str">
        <f t="shared" si="9"/>
        <v>-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3.8" x14ac:dyDescent="0.25">
      <c r="A26" s="169" t="s">
        <v>82</v>
      </c>
      <c r="B26" s="170">
        <f t="shared" ref="B26:H26" si="10">B138</f>
        <v>1584.3966666666668</v>
      </c>
      <c r="C26" s="170">
        <f t="shared" si="10"/>
        <v>1590</v>
      </c>
      <c r="D26" s="170">
        <f t="shared" si="10"/>
        <v>785.34666666666669</v>
      </c>
      <c r="E26" s="170">
        <f t="shared" si="10"/>
        <v>1503.0683333333334</v>
      </c>
      <c r="F26" s="170">
        <f t="shared" si="10"/>
        <v>1391.4716666666666</v>
      </c>
      <c r="G26" s="170">
        <f t="shared" si="10"/>
        <v>1741.2766666666666</v>
      </c>
      <c r="H26" s="171">
        <f t="shared" si="10"/>
        <v>2467.5</v>
      </c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3.8" x14ac:dyDescent="0.25">
      <c r="A27" s="169" t="s">
        <v>87</v>
      </c>
      <c r="B27" s="170">
        <f t="shared" ref="B27:H27" si="11">B147</f>
        <v>1536.5516666666665</v>
      </c>
      <c r="C27" s="170">
        <f t="shared" si="11"/>
        <v>1545.415</v>
      </c>
      <c r="D27" s="170">
        <f t="shared" si="11"/>
        <v>760.40500000000009</v>
      </c>
      <c r="E27" s="170">
        <f t="shared" si="11"/>
        <v>1529.1483333333333</v>
      </c>
      <c r="F27" s="170">
        <f t="shared" si="11"/>
        <v>1433.61</v>
      </c>
      <c r="G27" s="170">
        <f t="shared" si="11"/>
        <v>1574.3583333333333</v>
      </c>
      <c r="H27" s="171">
        <f t="shared" si="11"/>
        <v>2690.5133333333333</v>
      </c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3.8" x14ac:dyDescent="0.25">
      <c r="A28" s="169" t="s">
        <v>93</v>
      </c>
      <c r="B28" s="170">
        <f t="shared" ref="B28:H28" si="12">B154</f>
        <v>1451.4883333333335</v>
      </c>
      <c r="C28" s="170">
        <f t="shared" si="12"/>
        <v>1467.77</v>
      </c>
      <c r="D28" s="170">
        <f t="shared" si="12"/>
        <v>716.17166666666662</v>
      </c>
      <c r="E28" s="170">
        <f t="shared" si="12"/>
        <v>1443.8116666666667</v>
      </c>
      <c r="F28" s="170">
        <f t="shared" si="12"/>
        <v>1361.7650000000001</v>
      </c>
      <c r="G28" s="170">
        <f t="shared" si="12"/>
        <v>1460.88</v>
      </c>
      <c r="H28" s="171">
        <f t="shared" si="12"/>
        <v>2600</v>
      </c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3.8" x14ac:dyDescent="0.25">
      <c r="A29" s="169" t="s">
        <v>98</v>
      </c>
      <c r="B29" s="170">
        <f>B161</f>
        <v>1527</v>
      </c>
      <c r="C29" s="170" t="str">
        <f>C161</f>
        <v>-</v>
      </c>
      <c r="D29" s="170">
        <f t="shared" ref="D29:H29" si="13">D161</f>
        <v>753.5</v>
      </c>
      <c r="E29" s="170">
        <f t="shared" si="13"/>
        <v>1557.5</v>
      </c>
      <c r="F29" s="170">
        <f t="shared" si="13"/>
        <v>1494.875</v>
      </c>
      <c r="G29" s="170">
        <f t="shared" si="13"/>
        <v>1578.375</v>
      </c>
      <c r="H29" s="171">
        <f t="shared" si="13"/>
        <v>2650</v>
      </c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s="182" customFormat="1" ht="13.8" x14ac:dyDescent="0.25">
      <c r="A30" s="216" t="s">
        <v>103</v>
      </c>
      <c r="B30" s="170">
        <f>B165</f>
        <v>1432</v>
      </c>
      <c r="C30" s="170">
        <f t="shared" ref="C30:H30" si="14">C165</f>
        <v>1477.5</v>
      </c>
      <c r="D30" s="170">
        <f t="shared" si="14"/>
        <v>713</v>
      </c>
      <c r="E30" s="170">
        <f t="shared" si="14"/>
        <v>1394.44</v>
      </c>
      <c r="F30" s="170">
        <f t="shared" si="14"/>
        <v>1319.29</v>
      </c>
      <c r="G30" s="170">
        <f t="shared" si="14"/>
        <v>1447.5</v>
      </c>
      <c r="H30" s="170" t="str">
        <f t="shared" si="14"/>
        <v>-</v>
      </c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s="182" customFormat="1" ht="13.8" x14ac:dyDescent="0.25">
      <c r="A31" s="224" t="s">
        <v>270</v>
      </c>
      <c r="B31" s="170">
        <f>B169</f>
        <v>2050</v>
      </c>
      <c r="C31" s="170" t="str">
        <f t="shared" ref="C31:G31" si="15">C169</f>
        <v>-</v>
      </c>
      <c r="D31" s="170">
        <f t="shared" si="15"/>
        <v>800</v>
      </c>
      <c r="E31" s="170">
        <f t="shared" si="15"/>
        <v>2050</v>
      </c>
      <c r="F31" s="170">
        <f t="shared" si="15"/>
        <v>1600</v>
      </c>
      <c r="G31" s="170">
        <f t="shared" si="15"/>
        <v>3000</v>
      </c>
      <c r="H31" s="170" t="str">
        <f t="shared" ref="H31" si="16">H164</f>
        <v>-</v>
      </c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4" thickBot="1" x14ac:dyDescent="0.3">
      <c r="A32" s="144" t="s">
        <v>106</v>
      </c>
      <c r="B32" s="145">
        <f>AVERAGE(B16:B31)</f>
        <v>1625.8976587301588</v>
      </c>
      <c r="C32" s="145">
        <f>AVERAGE(C16:C31)</f>
        <v>1556.2602777777779</v>
      </c>
      <c r="D32" s="145">
        <f>AVERAGE(D16:D31)</f>
        <v>813.61186458333339</v>
      </c>
      <c r="E32" s="145">
        <f t="shared" ref="E32:H32" si="17">AVERAGE(E16:E31)</f>
        <v>1571.2962881944445</v>
      </c>
      <c r="F32" s="145">
        <f t="shared" si="17"/>
        <v>1425.2522569444445</v>
      </c>
      <c r="G32" s="145">
        <f t="shared" si="17"/>
        <v>1918.8744345238094</v>
      </c>
      <c r="H32" s="145">
        <f t="shared" si="17"/>
        <v>2531.2427777777775</v>
      </c>
      <c r="I32" s="55"/>
      <c r="J32" s="192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3.8" x14ac:dyDescent="0.25">
      <c r="A33" s="142"/>
      <c r="B33" s="71"/>
      <c r="C33" s="71"/>
      <c r="D33" s="71"/>
      <c r="E33" s="71"/>
      <c r="F33" s="71"/>
      <c r="G33" s="71"/>
      <c r="H33" s="71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3.8" x14ac:dyDescent="0.25">
      <c r="A34" s="142"/>
      <c r="B34" s="71"/>
      <c r="C34" s="71"/>
      <c r="D34" s="71"/>
      <c r="E34" s="71"/>
      <c r="F34" s="71"/>
      <c r="G34" s="71"/>
      <c r="H34" s="71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3.8" x14ac:dyDescent="0.25">
      <c r="A35" s="142"/>
      <c r="B35" s="71"/>
      <c r="C35" s="71"/>
      <c r="D35" s="71"/>
      <c r="E35" s="71"/>
      <c r="F35" s="71"/>
      <c r="G35" s="71"/>
      <c r="H35" s="71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3.8" x14ac:dyDescent="0.25">
      <c r="A36" s="142"/>
      <c r="B36" s="71"/>
      <c r="C36" s="71"/>
      <c r="D36" s="71"/>
      <c r="E36" s="71"/>
      <c r="F36" s="71"/>
      <c r="G36" s="71"/>
      <c r="H36" s="71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3.8" x14ac:dyDescent="0.25">
      <c r="A37" s="142"/>
      <c r="B37" s="71"/>
      <c r="C37" s="71"/>
      <c r="D37" s="71"/>
      <c r="E37" s="71"/>
      <c r="F37" s="71"/>
      <c r="G37" s="71"/>
      <c r="H37" s="71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3.8" x14ac:dyDescent="0.25">
      <c r="A38" s="142"/>
      <c r="B38" s="71"/>
      <c r="C38" s="71"/>
      <c r="D38" s="71"/>
      <c r="E38" s="71"/>
      <c r="F38" s="71"/>
      <c r="G38" s="71"/>
      <c r="H38" s="71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3.8" x14ac:dyDescent="0.25">
      <c r="A39" s="269"/>
      <c r="B39" s="269"/>
      <c r="C39" s="269"/>
      <c r="D39" s="269"/>
      <c r="E39" s="269"/>
      <c r="F39" s="269"/>
      <c r="G39" s="269"/>
      <c r="H39" s="269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3.8" x14ac:dyDescent="0.25">
      <c r="A40" s="270" t="s">
        <v>248</v>
      </c>
      <c r="B40" s="261"/>
      <c r="C40" s="261"/>
      <c r="D40" s="261"/>
      <c r="E40" s="261"/>
      <c r="F40" s="261"/>
      <c r="G40" s="261"/>
      <c r="H40" s="261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3.8" x14ac:dyDescent="0.25">
      <c r="A41" s="263" t="s">
        <v>276</v>
      </c>
      <c r="B41" s="243"/>
      <c r="C41" s="243"/>
      <c r="D41" s="243"/>
      <c r="E41" s="243"/>
      <c r="F41" s="243"/>
      <c r="G41" s="243"/>
      <c r="H41" s="264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7.6" x14ac:dyDescent="0.25">
      <c r="A42" s="146" t="s">
        <v>246</v>
      </c>
      <c r="B42" s="146" t="s">
        <v>3</v>
      </c>
      <c r="C42" s="146" t="s">
        <v>4</v>
      </c>
      <c r="D42" s="146" t="s">
        <v>5</v>
      </c>
      <c r="E42" s="146" t="s">
        <v>6</v>
      </c>
      <c r="F42" s="146" t="s">
        <v>7</v>
      </c>
      <c r="G42" s="228" t="s">
        <v>271</v>
      </c>
      <c r="H42" s="228" t="s">
        <v>272</v>
      </c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3.8" x14ac:dyDescent="0.25">
      <c r="A43" s="57"/>
      <c r="B43" s="56" t="s">
        <v>10</v>
      </c>
      <c r="C43" s="56" t="s">
        <v>10</v>
      </c>
      <c r="D43" s="56" t="s">
        <v>11</v>
      </c>
      <c r="E43" s="56" t="s">
        <v>12</v>
      </c>
      <c r="F43" s="56" t="s">
        <v>13</v>
      </c>
      <c r="G43" s="56" t="s">
        <v>14</v>
      </c>
      <c r="H43" s="58" t="s">
        <v>15</v>
      </c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3.8" x14ac:dyDescent="0.25">
      <c r="A44" s="57"/>
      <c r="B44" s="57"/>
      <c r="C44" s="59"/>
      <c r="D44" s="59"/>
      <c r="E44" s="59"/>
      <c r="F44" s="59"/>
      <c r="G44" s="59"/>
      <c r="H44" s="60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3.8" x14ac:dyDescent="0.25">
      <c r="A45" s="58" t="s">
        <v>16</v>
      </c>
      <c r="B45" s="265"/>
      <c r="C45" s="243"/>
      <c r="D45" s="243"/>
      <c r="E45" s="243"/>
      <c r="F45" s="243"/>
      <c r="G45" s="243"/>
      <c r="H45" s="244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3.8" x14ac:dyDescent="0.25">
      <c r="A46" s="149" t="s">
        <v>17</v>
      </c>
      <c r="B46" s="62" t="str">
        <f>'RFU CAR'!B7</f>
        <v>-</v>
      </c>
      <c r="C46" s="62">
        <f>'RFU CAR'!C7</f>
        <v>1550</v>
      </c>
      <c r="D46" s="62">
        <f>'RFU CAR'!D7</f>
        <v>750</v>
      </c>
      <c r="E46" s="62">
        <f>'RFU CAR'!E7</f>
        <v>1535</v>
      </c>
      <c r="F46" s="62">
        <f>'RFU CAR'!F7</f>
        <v>1275</v>
      </c>
      <c r="G46" s="62" t="str">
        <f>'RFU CAR'!G7</f>
        <v>-</v>
      </c>
      <c r="H46" s="62" t="str">
        <f>'RFU CAR'!H7</f>
        <v>-</v>
      </c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3.8" x14ac:dyDescent="0.25">
      <c r="A47" s="61" t="s">
        <v>18</v>
      </c>
      <c r="B47" s="62" t="str">
        <f>'RFU CAR'!B8</f>
        <v>-</v>
      </c>
      <c r="C47" s="62">
        <f>'RFU CAR'!C8</f>
        <v>1500</v>
      </c>
      <c r="D47" s="62" t="str">
        <f>'RFU CAR'!D8</f>
        <v>-</v>
      </c>
      <c r="E47" s="62">
        <f>'RFU CAR'!E8</f>
        <v>1470</v>
      </c>
      <c r="F47" s="62">
        <f>'RFU CAR'!F8</f>
        <v>1246.67</v>
      </c>
      <c r="G47" s="62" t="str">
        <f>'RFU CAR'!G8</f>
        <v>-</v>
      </c>
      <c r="H47" s="62" t="str">
        <f>'RFU CAR'!H8</f>
        <v>-</v>
      </c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3.8" x14ac:dyDescent="0.25">
      <c r="A48" s="63" t="s">
        <v>19</v>
      </c>
      <c r="B48" s="62" t="str">
        <f>'RFU CAR'!B9</f>
        <v>-</v>
      </c>
      <c r="C48" s="62" t="str">
        <f>'RFU CAR'!C9</f>
        <v>-</v>
      </c>
      <c r="D48" s="62" t="str">
        <f>'RFU CAR'!D9</f>
        <v>-</v>
      </c>
      <c r="E48" s="62" t="str">
        <f>'RFU CAR'!E9</f>
        <v>-</v>
      </c>
      <c r="F48" s="62" t="str">
        <f>'RFU CAR'!F9</f>
        <v>-</v>
      </c>
      <c r="G48" s="62" t="str">
        <f>'RFU CAR'!G9</f>
        <v>-</v>
      </c>
      <c r="H48" s="62" t="str">
        <f>'RFU CAR'!H9</f>
        <v>-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3.8" x14ac:dyDescent="0.25">
      <c r="A49" s="63" t="s">
        <v>20</v>
      </c>
      <c r="B49" s="64">
        <f>'RFU CAR'!B10</f>
        <v>1534</v>
      </c>
      <c r="C49" s="64" t="str">
        <f>'RFU CAR'!C10</f>
        <v>-</v>
      </c>
      <c r="D49" s="64">
        <f>'RFU CAR'!D10</f>
        <v>773.33</v>
      </c>
      <c r="E49" s="64">
        <f>'RFU CAR'!E10</f>
        <v>1533.33</v>
      </c>
      <c r="F49" s="64">
        <f>'RFU CAR'!F10</f>
        <v>1362.5</v>
      </c>
      <c r="G49" s="64" t="str">
        <f>'RFU CAR'!G10</f>
        <v>-</v>
      </c>
      <c r="H49" s="64" t="str">
        <f>'RFU CAR'!H10</f>
        <v>-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3.8" x14ac:dyDescent="0.25">
      <c r="A50" s="63" t="s">
        <v>21</v>
      </c>
      <c r="B50" s="62" t="str">
        <f>'RFU CAR'!B11</f>
        <v>-</v>
      </c>
      <c r="C50" s="62">
        <f>'RFU CAR'!C11</f>
        <v>1492.22</v>
      </c>
      <c r="D50" s="62">
        <f>'RFU CAR'!D11</f>
        <v>773.33</v>
      </c>
      <c r="E50" s="62">
        <f>'RFU CAR'!E11</f>
        <v>1466.25</v>
      </c>
      <c r="F50" s="62">
        <f>'RFU CAR'!F11</f>
        <v>1262.5</v>
      </c>
      <c r="G50" s="190" t="str">
        <f>'RFU CAR'!G11</f>
        <v>-</v>
      </c>
      <c r="H50" s="62" t="str">
        <f>'RFU CAR'!H11</f>
        <v>-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3.8" x14ac:dyDescent="0.25">
      <c r="A51" s="63" t="s">
        <v>22</v>
      </c>
      <c r="B51" s="64">
        <f>'RFU CAR'!B12</f>
        <v>1820</v>
      </c>
      <c r="C51" s="64" t="str">
        <f>'RFU CAR'!C12</f>
        <v>-</v>
      </c>
      <c r="D51" s="64">
        <f>'RFU CAR'!D12</f>
        <v>975</v>
      </c>
      <c r="E51" s="64">
        <f>'RFU CAR'!E12</f>
        <v>1630</v>
      </c>
      <c r="F51" s="64" t="str">
        <f>'RFU CAR'!F12</f>
        <v>-</v>
      </c>
      <c r="G51" s="62" t="str">
        <f>'RFU CAR'!G12</f>
        <v>-</v>
      </c>
      <c r="H51" s="62" t="str">
        <f>'RFU CAR'!H12</f>
        <v>-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3.8" x14ac:dyDescent="0.25">
      <c r="A52" s="126" t="s">
        <v>23</v>
      </c>
      <c r="B52" s="127">
        <f>IFERROR(AVERAGE(B46:B51),"-")</f>
        <v>1677</v>
      </c>
      <c r="C52" s="127">
        <f t="shared" ref="C52:H52" si="18">IFERROR(AVERAGE(C46:C51),"-")</f>
        <v>1514.0733333333335</v>
      </c>
      <c r="D52" s="127">
        <f t="shared" si="18"/>
        <v>817.91499999999996</v>
      </c>
      <c r="E52" s="127">
        <f t="shared" si="18"/>
        <v>1526.9159999999999</v>
      </c>
      <c r="F52" s="127">
        <f t="shared" si="18"/>
        <v>1286.6675</v>
      </c>
      <c r="G52" s="127" t="str">
        <f t="shared" si="18"/>
        <v>-</v>
      </c>
      <c r="H52" s="127" t="str">
        <f t="shared" si="18"/>
        <v>-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3.8" x14ac:dyDescent="0.25">
      <c r="A53" s="262"/>
      <c r="B53" s="262"/>
      <c r="C53" s="262"/>
      <c r="D53" s="262"/>
      <c r="E53" s="262"/>
      <c r="F53" s="262"/>
      <c r="G53" s="262"/>
      <c r="H53" s="262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3.8" x14ac:dyDescent="0.25">
      <c r="A54" s="128" t="s">
        <v>24</v>
      </c>
      <c r="B54" s="266"/>
      <c r="C54" s="267"/>
      <c r="D54" s="267"/>
      <c r="E54" s="267"/>
      <c r="F54" s="267"/>
      <c r="G54" s="267"/>
      <c r="H54" s="268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3.8" x14ac:dyDescent="0.25">
      <c r="A55" s="61" t="s">
        <v>25</v>
      </c>
      <c r="B55" s="62" t="str">
        <f>'RFU I'!B7</f>
        <v>-</v>
      </c>
      <c r="C55" s="62" t="str">
        <f>'RFU I'!C7</f>
        <v>-</v>
      </c>
      <c r="D55" s="62" t="str">
        <f>'RFU I'!D7</f>
        <v>-</v>
      </c>
      <c r="E55" s="62" t="str">
        <f>'RFU I'!E7</f>
        <v>-</v>
      </c>
      <c r="F55" s="62" t="str">
        <f>'RFU I'!F7</f>
        <v>-</v>
      </c>
      <c r="G55" s="170" t="str">
        <f>'RFU I'!G7</f>
        <v>-</v>
      </c>
      <c r="H55" s="62" t="str">
        <f>'RFU I'!H7</f>
        <v>-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3.8" x14ac:dyDescent="0.25">
      <c r="A56" s="61" t="s">
        <v>26</v>
      </c>
      <c r="B56" s="62" t="str">
        <f>'RFU I'!B8</f>
        <v>-</v>
      </c>
      <c r="C56" s="62" t="str">
        <f>'RFU I'!C8</f>
        <v>-</v>
      </c>
      <c r="D56" s="62" t="str">
        <f>'RFU I'!D8</f>
        <v>-</v>
      </c>
      <c r="E56" s="62" t="str">
        <f>'RFU I'!E8</f>
        <v>-</v>
      </c>
      <c r="F56" s="62" t="str">
        <f>'RFU I'!F8</f>
        <v>-</v>
      </c>
      <c r="G56" s="62" t="str">
        <f>'RFU I'!G8</f>
        <v>-</v>
      </c>
      <c r="H56" s="62" t="str">
        <f>'RFU I'!H8</f>
        <v>-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3.8" x14ac:dyDescent="0.25">
      <c r="A57" s="61" t="s">
        <v>27</v>
      </c>
      <c r="B57" s="62">
        <f>'RFU I'!B9</f>
        <v>1560</v>
      </c>
      <c r="C57" s="62">
        <f>'RFU I'!C9</f>
        <v>1532</v>
      </c>
      <c r="D57" s="62">
        <f>'RFU I'!D9</f>
        <v>762</v>
      </c>
      <c r="E57" s="62">
        <f>'RFU I'!E9</f>
        <v>1486</v>
      </c>
      <c r="F57" s="62">
        <f>'RFU I'!F9</f>
        <v>1305</v>
      </c>
      <c r="G57" s="62">
        <f>'RFU I'!G9</f>
        <v>1850</v>
      </c>
      <c r="H57" s="62" t="str">
        <f>'RFU I'!H9</f>
        <v>-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3.8" x14ac:dyDescent="0.25">
      <c r="A58" s="61" t="s">
        <v>28</v>
      </c>
      <c r="B58" s="62">
        <f>'RFU I'!B10:B10</f>
        <v>1650</v>
      </c>
      <c r="C58" s="62">
        <f>'RFU I'!C10:C10</f>
        <v>1570</v>
      </c>
      <c r="D58" s="62">
        <f>'RFU I'!D10:D10</f>
        <v>787.5</v>
      </c>
      <c r="E58" s="62">
        <f>'RFU I'!E10:E10</f>
        <v>1510</v>
      </c>
      <c r="F58" s="62">
        <f>'RFU I'!F10:F10</f>
        <v>1340</v>
      </c>
      <c r="G58" s="62">
        <f>'RFU I'!G10:G10</f>
        <v>1620</v>
      </c>
      <c r="H58" s="62" t="str">
        <f>'RFU I'!H10:H10</f>
        <v>-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3.8" x14ac:dyDescent="0.25">
      <c r="A59" s="126" t="s">
        <v>23</v>
      </c>
      <c r="B59" s="127">
        <f>IFERROR(AVERAGE(B55:B58),"-")</f>
        <v>1605</v>
      </c>
      <c r="C59" s="127">
        <f t="shared" ref="C59:H59" si="19">IFERROR(AVERAGE(C55:C58),"-")</f>
        <v>1551</v>
      </c>
      <c r="D59" s="127">
        <f t="shared" si="19"/>
        <v>774.75</v>
      </c>
      <c r="E59" s="127">
        <f t="shared" si="19"/>
        <v>1498</v>
      </c>
      <c r="F59" s="127">
        <f t="shared" si="19"/>
        <v>1322.5</v>
      </c>
      <c r="G59" s="127">
        <f t="shared" si="19"/>
        <v>1735</v>
      </c>
      <c r="H59" s="127" t="str">
        <f t="shared" si="19"/>
        <v>-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3.8" x14ac:dyDescent="0.25">
      <c r="A60" s="262"/>
      <c r="B60" s="262"/>
      <c r="C60" s="262"/>
      <c r="D60" s="262"/>
      <c r="E60" s="262"/>
      <c r="F60" s="262"/>
      <c r="G60" s="262"/>
      <c r="H60" s="262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3.8" x14ac:dyDescent="0.25">
      <c r="A61" s="131" t="s">
        <v>29</v>
      </c>
      <c r="B61" s="260"/>
      <c r="C61" s="261"/>
      <c r="D61" s="261"/>
      <c r="E61" s="261"/>
      <c r="F61" s="261"/>
      <c r="G61" s="261"/>
      <c r="H61" s="261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3.8" x14ac:dyDescent="0.25">
      <c r="A62" s="129" t="s">
        <v>30</v>
      </c>
      <c r="B62" s="130">
        <f>'RFU II'!B7</f>
        <v>1524.44</v>
      </c>
      <c r="C62" s="130">
        <f>'RFU II'!C7</f>
        <v>1520.74</v>
      </c>
      <c r="D62" s="130">
        <f>'RFU II'!D7</f>
        <v>785.65</v>
      </c>
      <c r="E62" s="130">
        <f>'RFU II'!E7</f>
        <v>1458.24</v>
      </c>
      <c r="F62" s="130">
        <f>'RFU II'!F7</f>
        <v>1261.43</v>
      </c>
      <c r="G62" s="130">
        <f>'RFU II'!G7</f>
        <v>2338.75</v>
      </c>
      <c r="H62" s="130" t="str">
        <f>'RFU II'!H7</f>
        <v>-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3.8" x14ac:dyDescent="0.25">
      <c r="A63" s="63" t="s">
        <v>31</v>
      </c>
      <c r="B63" s="62">
        <f>'RFU II'!B8</f>
        <v>1580</v>
      </c>
      <c r="C63" s="62">
        <f>'RFU II'!C8</f>
        <v>1557.69</v>
      </c>
      <c r="D63" s="62">
        <f>'RFU II'!D8</f>
        <v>871</v>
      </c>
      <c r="E63" s="62">
        <f>'RFU II'!E8</f>
        <v>1573.08</v>
      </c>
      <c r="F63" s="62">
        <f>'RFU II'!F8</f>
        <v>1392.31</v>
      </c>
      <c r="G63" s="62">
        <f>'RFU II'!G8</f>
        <v>2000</v>
      </c>
      <c r="H63" s="130" t="str">
        <f>'RFU II'!H8</f>
        <v>-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3.8" x14ac:dyDescent="0.25">
      <c r="A64" s="159" t="s">
        <v>33</v>
      </c>
      <c r="B64" s="62">
        <f>'RFU II'!B9</f>
        <v>1605.71</v>
      </c>
      <c r="C64" s="62">
        <f>'RFU II'!C9</f>
        <v>1542.83</v>
      </c>
      <c r="D64" s="62">
        <f>'RFU II'!D9</f>
        <v>772.81</v>
      </c>
      <c r="E64" s="62">
        <f>'RFU II'!E9</f>
        <v>1505.15</v>
      </c>
      <c r="F64" s="62">
        <f>'RFU II'!F9</f>
        <v>1295.6300000000001</v>
      </c>
      <c r="G64" s="62">
        <f>'RFU II'!G9</f>
        <v>2232.86</v>
      </c>
      <c r="H64" s="130" t="str">
        <f>'RFU II'!H9</f>
        <v>-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3.8" x14ac:dyDescent="0.25">
      <c r="A65" s="159" t="s">
        <v>32</v>
      </c>
      <c r="B65" s="62" t="str">
        <f>'RFU II'!B10</f>
        <v>-</v>
      </c>
      <c r="C65" s="62" t="str">
        <f>'RFU II'!C10</f>
        <v>-</v>
      </c>
      <c r="D65" s="62" t="str">
        <f>'RFU II'!D10</f>
        <v>-</v>
      </c>
      <c r="E65" s="62" t="str">
        <f>'RFU II'!E10</f>
        <v>-</v>
      </c>
      <c r="F65" s="62" t="str">
        <f>'RFU II'!F10</f>
        <v>-</v>
      </c>
      <c r="G65" s="62" t="str">
        <f>'RFU II'!G10</f>
        <v>-</v>
      </c>
      <c r="H65" s="130" t="str">
        <f>'RFU II'!H10</f>
        <v>-</v>
      </c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3.8" x14ac:dyDescent="0.25">
      <c r="A66" s="65" t="s">
        <v>23</v>
      </c>
      <c r="B66" s="59">
        <f t="shared" ref="B66:H66" si="20">IFERROR(AVERAGE(B62:B65),"-")</f>
        <v>1570.05</v>
      </c>
      <c r="C66" s="59">
        <f t="shared" si="20"/>
        <v>1540.42</v>
      </c>
      <c r="D66" s="59">
        <f t="shared" si="20"/>
        <v>809.82</v>
      </c>
      <c r="E66" s="59">
        <f t="shared" si="20"/>
        <v>1512.1566666666665</v>
      </c>
      <c r="F66" s="59">
        <f t="shared" si="20"/>
        <v>1316.4566666666667</v>
      </c>
      <c r="G66" s="59">
        <f t="shared" si="20"/>
        <v>2190.5366666666669</v>
      </c>
      <c r="H66" s="59" t="str">
        <f t="shared" si="20"/>
        <v>-</v>
      </c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3.8" x14ac:dyDescent="0.25">
      <c r="A67" s="239"/>
      <c r="B67" s="240"/>
      <c r="C67" s="240"/>
      <c r="D67" s="240"/>
      <c r="E67" s="240"/>
      <c r="F67" s="240"/>
      <c r="G67" s="240"/>
      <c r="H67" s="241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3.8" x14ac:dyDescent="0.25">
      <c r="A68" s="66" t="s">
        <v>34</v>
      </c>
      <c r="B68" s="249"/>
      <c r="C68" s="243"/>
      <c r="D68" s="243"/>
      <c r="E68" s="243"/>
      <c r="F68" s="243"/>
      <c r="G68" s="243"/>
      <c r="H68" s="244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3.8" x14ac:dyDescent="0.25">
      <c r="A69" s="61" t="s">
        <v>35</v>
      </c>
      <c r="B69" s="62" t="str">
        <f>'RFU III'!B7</f>
        <v>-</v>
      </c>
      <c r="C69" s="62" t="str">
        <f>'RFU III'!C7</f>
        <v>-</v>
      </c>
      <c r="D69" s="62" t="str">
        <f>'RFU III'!D7</f>
        <v>-</v>
      </c>
      <c r="E69" s="62" t="str">
        <f>'RFU III'!E7</f>
        <v>-</v>
      </c>
      <c r="F69" s="62" t="str">
        <f>'RFU III'!F7</f>
        <v>-</v>
      </c>
      <c r="G69" s="62" t="str">
        <f>'RFU III'!G7</f>
        <v>-</v>
      </c>
      <c r="H69" s="62" t="str">
        <f>'RFU III'!H7</f>
        <v>-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3.8" x14ac:dyDescent="0.25">
      <c r="A70" s="61" t="s">
        <v>36</v>
      </c>
      <c r="B70" s="62">
        <f>'RFU III'!B8</f>
        <v>1775</v>
      </c>
      <c r="C70" s="62">
        <f>'RFU III'!C8</f>
        <v>1425</v>
      </c>
      <c r="D70" s="62">
        <f>'RFU III'!D8</f>
        <v>836.67</v>
      </c>
      <c r="E70" s="62">
        <f>'RFU III'!E8</f>
        <v>1583.33</v>
      </c>
      <c r="F70" s="62" t="str">
        <f>'RFU III'!F8</f>
        <v>-</v>
      </c>
      <c r="G70" s="62" t="str">
        <f>'RFU III'!G8</f>
        <v>-</v>
      </c>
      <c r="H70" s="62" t="str">
        <f>'RFU III'!H8</f>
        <v>-</v>
      </c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3.8" x14ac:dyDescent="0.25">
      <c r="A71" s="61" t="s">
        <v>37</v>
      </c>
      <c r="B71" s="62">
        <f>'RFU III'!B9</f>
        <v>1412.5</v>
      </c>
      <c r="C71" s="62" t="str">
        <f>'RFU III'!C9</f>
        <v>-</v>
      </c>
      <c r="D71" s="62">
        <f>'RFU III'!D9</f>
        <v>1192.5</v>
      </c>
      <c r="E71" s="62">
        <f>'RFU III'!E9</f>
        <v>1370</v>
      </c>
      <c r="F71" s="62">
        <f>'RFU III'!F9</f>
        <v>1192.5</v>
      </c>
      <c r="G71" s="62">
        <f>'RFU III'!G9</f>
        <v>1750</v>
      </c>
      <c r="H71" s="62" t="str">
        <f>'RFU III'!H9</f>
        <v>-</v>
      </c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3.8" x14ac:dyDescent="0.25">
      <c r="A72" s="61" t="s">
        <v>38</v>
      </c>
      <c r="B72" s="62" t="str">
        <f>'RFU III'!B10</f>
        <v>-</v>
      </c>
      <c r="C72" s="62" t="str">
        <f>'RFU III'!C10</f>
        <v>-</v>
      </c>
      <c r="D72" s="62" t="str">
        <f>'RFU III'!D10</f>
        <v>-</v>
      </c>
      <c r="E72" s="62" t="str">
        <f>'RFU III'!E10</f>
        <v>-</v>
      </c>
      <c r="F72" s="62" t="str">
        <f>'RFU III'!F10</f>
        <v>-</v>
      </c>
      <c r="G72" s="188" t="str">
        <f>'RFU III'!G10</f>
        <v>-</v>
      </c>
      <c r="H72" s="62" t="str">
        <f>'RFU III'!H10</f>
        <v>-</v>
      </c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3.8" x14ac:dyDescent="0.25">
      <c r="A73" s="61" t="s">
        <v>39</v>
      </c>
      <c r="B73" s="62">
        <f>'RFU III'!B11</f>
        <v>1575</v>
      </c>
      <c r="C73" s="62">
        <f>'RFU III'!C11</f>
        <v>1540</v>
      </c>
      <c r="D73" s="62">
        <f>'RFU III'!D11</f>
        <v>780</v>
      </c>
      <c r="E73" s="62">
        <f>'RFU III'!E11</f>
        <v>1550</v>
      </c>
      <c r="F73" s="62">
        <f>'RFU III'!F11</f>
        <v>1350</v>
      </c>
      <c r="G73" s="62">
        <f>'RFU III'!G11</f>
        <v>1900</v>
      </c>
      <c r="H73" s="62" t="str">
        <f>'RFU III'!H11</f>
        <v>-</v>
      </c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3.8" x14ac:dyDescent="0.25">
      <c r="A74" s="61" t="s">
        <v>40</v>
      </c>
      <c r="B74" s="62" t="str">
        <f>'RFU III'!B12</f>
        <v>-</v>
      </c>
      <c r="C74" s="62">
        <f>'RFU III'!C12</f>
        <v>1484</v>
      </c>
      <c r="D74" s="62">
        <f>'RFU III'!D12</f>
        <v>780</v>
      </c>
      <c r="E74" s="62">
        <f>'RFU III'!E12</f>
        <v>1460</v>
      </c>
      <c r="F74" s="62" t="str">
        <f>'RFU III'!F12</f>
        <v>-</v>
      </c>
      <c r="G74" s="62" t="str">
        <f>'RFU III'!G12</f>
        <v>-</v>
      </c>
      <c r="H74" s="62" t="str">
        <f>'RFU III'!H12</f>
        <v>-</v>
      </c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3.8" x14ac:dyDescent="0.25">
      <c r="A75" s="61" t="s">
        <v>41</v>
      </c>
      <c r="B75" s="62">
        <f>'RFU III'!B13</f>
        <v>1750</v>
      </c>
      <c r="C75" s="62">
        <f>'RFU III'!C13</f>
        <v>1440</v>
      </c>
      <c r="D75" s="62">
        <f>'RFU III'!D13</f>
        <v>840</v>
      </c>
      <c r="E75" s="62">
        <f>'RFU III'!E13</f>
        <v>1600</v>
      </c>
      <c r="F75" s="62" t="str">
        <f>'RFU III'!F13</f>
        <v>-</v>
      </c>
      <c r="G75" s="62" t="str">
        <f>'RFU III'!G13</f>
        <v>-</v>
      </c>
      <c r="H75" s="62" t="str">
        <f>'RFU III'!H13</f>
        <v>-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3.8" x14ac:dyDescent="0.25">
      <c r="A76" s="65" t="s">
        <v>23</v>
      </c>
      <c r="B76" s="59">
        <f t="shared" ref="B76:H76" si="21">IFERROR(AVERAGE(B69:B75),"-")</f>
        <v>1628.125</v>
      </c>
      <c r="C76" s="59">
        <f t="shared" si="21"/>
        <v>1472.25</v>
      </c>
      <c r="D76" s="59">
        <f t="shared" si="21"/>
        <v>885.83400000000006</v>
      </c>
      <c r="E76" s="59">
        <f t="shared" si="21"/>
        <v>1512.6659999999999</v>
      </c>
      <c r="F76" s="59">
        <f t="shared" si="21"/>
        <v>1271.25</v>
      </c>
      <c r="G76" s="59">
        <f t="shared" si="21"/>
        <v>1825</v>
      </c>
      <c r="H76" s="59" t="str">
        <f t="shared" si="21"/>
        <v>-</v>
      </c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3.8" x14ac:dyDescent="0.25">
      <c r="A77" s="236"/>
      <c r="B77" s="237"/>
      <c r="C77" s="237"/>
      <c r="D77" s="237"/>
      <c r="E77" s="237"/>
      <c r="F77" s="237"/>
      <c r="G77" s="237"/>
      <c r="H77" s="238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3.8" x14ac:dyDescent="0.25">
      <c r="A78" s="66" t="s">
        <v>42</v>
      </c>
      <c r="B78" s="249"/>
      <c r="C78" s="243"/>
      <c r="D78" s="243"/>
      <c r="E78" s="243"/>
      <c r="F78" s="243"/>
      <c r="G78" s="243"/>
      <c r="H78" s="244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6.4" x14ac:dyDescent="0.25">
      <c r="A79" s="63" t="s">
        <v>45</v>
      </c>
      <c r="B79" s="62">
        <f>'RFU IV'!B7</f>
        <v>1705</v>
      </c>
      <c r="C79" s="62">
        <f>'RFU IV'!C7</f>
        <v>1716.67</v>
      </c>
      <c r="D79" s="62">
        <f>'RFU IV'!D7</f>
        <v>830</v>
      </c>
      <c r="E79" s="62">
        <f>'RFU IV'!E7</f>
        <v>1662.5</v>
      </c>
      <c r="F79" s="62">
        <f>'RFU IV'!F7</f>
        <v>1700</v>
      </c>
      <c r="G79" s="62">
        <f>'RFU IV'!G7</f>
        <v>2035</v>
      </c>
      <c r="H79" s="62" t="str">
        <f>'RFU IV'!H7</f>
        <v>-</v>
      </c>
      <c r="I79" s="55"/>
      <c r="J79" s="196" t="s">
        <v>258</v>
      </c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3.8" x14ac:dyDescent="0.25">
      <c r="A80" s="63" t="s">
        <v>43</v>
      </c>
      <c r="B80" s="62">
        <f>'RFU IV'!B8</f>
        <v>1768.57</v>
      </c>
      <c r="C80" s="62">
        <f>'RFU IV'!C8</f>
        <v>1800</v>
      </c>
      <c r="D80" s="62">
        <f>'RFU IV'!D8</f>
        <v>950</v>
      </c>
      <c r="E80" s="62">
        <f>'RFU IV'!E8</f>
        <v>1760</v>
      </c>
      <c r="F80" s="62">
        <f>'RFU IV'!F8</f>
        <v>1800</v>
      </c>
      <c r="G80" s="62">
        <f>'RFU IV'!G8</f>
        <v>2700</v>
      </c>
      <c r="H80" s="62" t="str">
        <f>'RFU IV'!H8</f>
        <v>-</v>
      </c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3.8" x14ac:dyDescent="0.25">
      <c r="A81" s="63" t="s">
        <v>44</v>
      </c>
      <c r="B81" s="62">
        <f>'RFU IV'!B9</f>
        <v>1750</v>
      </c>
      <c r="C81" s="62">
        <f>'RFU IV'!C9</f>
        <v>1775</v>
      </c>
      <c r="D81" s="62">
        <f>'RFU IV'!D9</f>
        <v>850</v>
      </c>
      <c r="E81" s="62">
        <f>'RFU IV'!E9</f>
        <v>1700</v>
      </c>
      <c r="F81" s="62">
        <f>'RFU IV'!F9</f>
        <v>1450</v>
      </c>
      <c r="G81" s="62">
        <f>'RFU IV'!G9</f>
        <v>1750</v>
      </c>
      <c r="H81" s="62" t="str">
        <f>'RFU IV'!H9</f>
        <v>-</v>
      </c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3.8" x14ac:dyDescent="0.25">
      <c r="A82" s="63" t="s">
        <v>49</v>
      </c>
      <c r="B82" s="62">
        <f>'RFU IV'!B10</f>
        <v>1760</v>
      </c>
      <c r="C82" s="62">
        <f>'RFU IV'!C10</f>
        <v>1965</v>
      </c>
      <c r="D82" s="62">
        <f>'RFU IV'!D10</f>
        <v>1150</v>
      </c>
      <c r="E82" s="62">
        <f>'RFU IV'!E10</f>
        <v>1820</v>
      </c>
      <c r="F82" s="62">
        <f>'RFU IV'!F10</f>
        <v>1725</v>
      </c>
      <c r="G82" s="62" t="str">
        <f>'RFU IV'!G10</f>
        <v>-</v>
      </c>
      <c r="H82" s="62" t="str">
        <f>'RFU IV'!H10</f>
        <v>-</v>
      </c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3.8" x14ac:dyDescent="0.25">
      <c r="A83" s="63" t="s">
        <v>47</v>
      </c>
      <c r="B83" s="62">
        <f>'RFU IV'!B11</f>
        <v>1635</v>
      </c>
      <c r="C83" s="62">
        <f>'RFU IV'!C11</f>
        <v>1539.38</v>
      </c>
      <c r="D83" s="62">
        <f>'RFU IV'!D11</f>
        <v>821.48</v>
      </c>
      <c r="E83" s="62">
        <f>'RFU IV'!E11</f>
        <v>1484.09</v>
      </c>
      <c r="F83" s="62">
        <f>'RFU IV'!F11</f>
        <v>1336.36</v>
      </c>
      <c r="G83" s="62">
        <f>'RFU IV'!G11</f>
        <v>2016.92</v>
      </c>
      <c r="H83" s="62" t="str">
        <f>'RFU IV'!H11</f>
        <v>-</v>
      </c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3.8" x14ac:dyDescent="0.25">
      <c r="A84" s="63" t="s">
        <v>48</v>
      </c>
      <c r="B84" s="62" t="str">
        <f>'RFU IV'!B12</f>
        <v>-</v>
      </c>
      <c r="C84" s="62">
        <f>'RFU IV'!C12</f>
        <v>1687.78</v>
      </c>
      <c r="D84" s="62">
        <f>'RFU IV'!D12</f>
        <v>835.71</v>
      </c>
      <c r="E84" s="62">
        <f>'RFU IV'!E12</f>
        <v>1573.33</v>
      </c>
      <c r="F84" s="62">
        <f>'RFU IV'!F12</f>
        <v>1511.67</v>
      </c>
      <c r="G84" s="62">
        <f>'RFU IV'!G12</f>
        <v>2252.5</v>
      </c>
      <c r="H84" s="62" t="str">
        <f>'RFU IV'!H12</f>
        <v>-</v>
      </c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3.8" x14ac:dyDescent="0.25">
      <c r="A85" s="63" t="s">
        <v>51</v>
      </c>
      <c r="B85" s="62" t="str">
        <f>'RFU IV'!B13</f>
        <v>-</v>
      </c>
      <c r="C85" s="62">
        <f>'RFU IV'!C13</f>
        <v>1760</v>
      </c>
      <c r="D85" s="62">
        <f>'RFU IV'!D13</f>
        <v>993.33</v>
      </c>
      <c r="E85" s="62">
        <f>'RFU IV'!E13</f>
        <v>1717.5</v>
      </c>
      <c r="F85" s="62">
        <f>'RFU IV'!F13</f>
        <v>1522.5</v>
      </c>
      <c r="G85" s="62">
        <f>'RFU IV'!G13</f>
        <v>1972.5</v>
      </c>
      <c r="H85" s="62" t="str">
        <f>'RFU IV'!H13</f>
        <v>-</v>
      </c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3.8" x14ac:dyDescent="0.25">
      <c r="A86" s="63" t="s">
        <v>46</v>
      </c>
      <c r="B86" s="62">
        <f>'RFU IV'!B14</f>
        <v>1600</v>
      </c>
      <c r="C86" s="62">
        <f>'RFU IV'!C14</f>
        <v>1630</v>
      </c>
      <c r="D86" s="62" t="str">
        <f>'RFU IV'!D14</f>
        <v>-</v>
      </c>
      <c r="E86" s="62">
        <f>'RFU IV'!E14</f>
        <v>1480</v>
      </c>
      <c r="F86" s="62">
        <f>'RFU IV'!F14</f>
        <v>1300</v>
      </c>
      <c r="G86" s="62">
        <f>'RFU IV'!G14</f>
        <v>1530</v>
      </c>
      <c r="H86" s="62" t="str">
        <f>'RFU IV'!H14</f>
        <v>-</v>
      </c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5.75" customHeight="1" x14ac:dyDescent="0.25">
      <c r="A87" s="160" t="s">
        <v>50</v>
      </c>
      <c r="B87" s="62" t="str">
        <f>'RFU IV'!B15</f>
        <v>-</v>
      </c>
      <c r="C87" s="62" t="str">
        <f>'RFU IV'!C15</f>
        <v>-</v>
      </c>
      <c r="D87" s="62" t="str">
        <f>'RFU IV'!D15</f>
        <v>-</v>
      </c>
      <c r="E87" s="62" t="str">
        <f>'RFU IV'!E15</f>
        <v>-</v>
      </c>
      <c r="F87" s="62" t="str">
        <f>'RFU IV'!F15</f>
        <v>-</v>
      </c>
      <c r="G87" s="62" t="str">
        <f>'RFU IV'!G15</f>
        <v>-</v>
      </c>
      <c r="H87" s="62" t="str">
        <f>'RFU IV'!H15</f>
        <v>-</v>
      </c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s="116" customFormat="1" ht="15.75" customHeight="1" x14ac:dyDescent="0.25">
      <c r="A88" s="161" t="s">
        <v>52</v>
      </c>
      <c r="B88" s="62">
        <f>'RFU IV'!B16</f>
        <v>1793.33</v>
      </c>
      <c r="C88" s="62">
        <f>'RFU IV'!C16</f>
        <v>1647.5</v>
      </c>
      <c r="D88" s="62">
        <f>'RFU IV'!D16</f>
        <v>957.5</v>
      </c>
      <c r="E88" s="62">
        <f>'RFU IV'!E16</f>
        <v>1672</v>
      </c>
      <c r="F88" s="62">
        <f>'RFU IV'!F16</f>
        <v>1583.33</v>
      </c>
      <c r="G88" s="62">
        <f>'RFU IV'!G16</f>
        <v>2053.33</v>
      </c>
      <c r="H88" s="62">
        <f>'RFU IV'!H16</f>
        <v>2230</v>
      </c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3.8" x14ac:dyDescent="0.25">
      <c r="A89" s="65" t="s">
        <v>23</v>
      </c>
      <c r="B89" s="113">
        <f t="shared" ref="B89:H89" si="22">IFERROR(AVERAGE(B79:B88),"-")</f>
        <v>1715.9857142857143</v>
      </c>
      <c r="C89" s="113">
        <f t="shared" si="22"/>
        <v>1724.5922222222223</v>
      </c>
      <c r="D89" s="113">
        <f t="shared" si="22"/>
        <v>923.50249999999994</v>
      </c>
      <c r="E89" s="113">
        <f t="shared" si="22"/>
        <v>1652.1577777777777</v>
      </c>
      <c r="F89" s="113">
        <f t="shared" si="22"/>
        <v>1547.651111111111</v>
      </c>
      <c r="G89" s="113">
        <f t="shared" si="22"/>
        <v>2038.78125</v>
      </c>
      <c r="H89" s="113">
        <f t="shared" si="22"/>
        <v>2230</v>
      </c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3.8" x14ac:dyDescent="0.25">
      <c r="A90" s="239"/>
      <c r="B90" s="240"/>
      <c r="C90" s="240"/>
      <c r="D90" s="240"/>
      <c r="E90" s="240"/>
      <c r="F90" s="240"/>
      <c r="G90" s="240"/>
      <c r="H90" s="241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3.8" x14ac:dyDescent="0.25">
      <c r="A91" s="66" t="s">
        <v>53</v>
      </c>
      <c r="B91" s="249"/>
      <c r="C91" s="243"/>
      <c r="D91" s="243"/>
      <c r="E91" s="243"/>
      <c r="F91" s="243"/>
      <c r="G91" s="243"/>
      <c r="H91" s="244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3.8" x14ac:dyDescent="0.25">
      <c r="A92" s="63" t="s">
        <v>54</v>
      </c>
      <c r="B92" s="67">
        <f>'RFU V'!B7</f>
        <v>1578.33</v>
      </c>
      <c r="C92" s="67">
        <f>'RFU V'!C7</f>
        <v>1666.67</v>
      </c>
      <c r="D92" s="67">
        <f>'RFU V'!D7</f>
        <v>870</v>
      </c>
      <c r="E92" s="67">
        <f>'RFU V'!E7</f>
        <v>1592.5</v>
      </c>
      <c r="F92" s="67">
        <f>'RFU V'!F7</f>
        <v>1555.56</v>
      </c>
      <c r="G92" s="67">
        <f>'RFU V'!G7</f>
        <v>2090</v>
      </c>
      <c r="H92" s="67" t="str">
        <f>'RFU V'!H7</f>
        <v>-</v>
      </c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3.8" x14ac:dyDescent="0.25">
      <c r="A93" s="63" t="s">
        <v>55</v>
      </c>
      <c r="B93" s="67">
        <f>'RFU V'!B8</f>
        <v>1622.22</v>
      </c>
      <c r="C93" s="67">
        <f>'RFU V'!C8</f>
        <v>1880</v>
      </c>
      <c r="D93" s="67">
        <f>'RFU V'!D8</f>
        <v>880</v>
      </c>
      <c r="E93" s="67">
        <f>'RFU V'!E8</f>
        <v>1608.57</v>
      </c>
      <c r="F93" s="67">
        <f>'RFU V'!F8</f>
        <v>1576.88</v>
      </c>
      <c r="G93" s="67" t="str">
        <f>'RFU V'!G8</f>
        <v>-</v>
      </c>
      <c r="H93" s="67" t="str">
        <f>'RFU V'!H8</f>
        <v>-</v>
      </c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3.8" x14ac:dyDescent="0.25">
      <c r="A94" s="63" t="s">
        <v>56</v>
      </c>
      <c r="B94" s="67">
        <f>'RFU V'!B9</f>
        <v>1605</v>
      </c>
      <c r="C94" s="189">
        <f>'RFU V'!C9</f>
        <v>1662</v>
      </c>
      <c r="D94" s="67">
        <f>'RFU V'!D9</f>
        <v>882.5</v>
      </c>
      <c r="E94" s="67">
        <f>'RFU V'!E9</f>
        <v>1596.67</v>
      </c>
      <c r="F94" s="67">
        <f>'RFU V'!F9</f>
        <v>1546</v>
      </c>
      <c r="G94" s="67">
        <f>'RFU V'!G9</f>
        <v>2300</v>
      </c>
      <c r="H94" s="67" t="str">
        <f>'RFU V'!H9</f>
        <v>-</v>
      </c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3.8" x14ac:dyDescent="0.25">
      <c r="A95" s="63" t="s">
        <v>57</v>
      </c>
      <c r="B95" s="67">
        <f>'RFU V'!B10</f>
        <v>1776.33</v>
      </c>
      <c r="C95" s="67" t="str">
        <f>'RFU V'!C10</f>
        <v>-</v>
      </c>
      <c r="D95" s="67">
        <f>'RFU V'!D10</f>
        <v>1100</v>
      </c>
      <c r="E95" s="67">
        <f>'RFU V'!E10</f>
        <v>1830</v>
      </c>
      <c r="F95" s="67">
        <f>'RFU V'!F10</f>
        <v>1900</v>
      </c>
      <c r="G95" s="67" t="str">
        <f>'RFU V'!G10</f>
        <v>-</v>
      </c>
      <c r="H95" s="67" t="str">
        <f>'RFU V'!H10</f>
        <v>-</v>
      </c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3.8" x14ac:dyDescent="0.25">
      <c r="A96" s="63" t="s">
        <v>58</v>
      </c>
      <c r="B96" s="67">
        <f>'RFU V'!B11</f>
        <v>1860</v>
      </c>
      <c r="C96" s="67">
        <f>'RFU V'!C11</f>
        <v>1900</v>
      </c>
      <c r="D96" s="67">
        <f>'RFU V'!D11</f>
        <v>940</v>
      </c>
      <c r="E96" s="67">
        <f>'RFU V'!E11</f>
        <v>1854.29</v>
      </c>
      <c r="F96" s="67">
        <f>'RFU V'!F11</f>
        <v>1764.29</v>
      </c>
      <c r="G96" s="67" t="str">
        <f>'RFU V'!G11</f>
        <v>-</v>
      </c>
      <c r="H96" s="67" t="str">
        <f>'RFU V'!H11</f>
        <v>-</v>
      </c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3.8" x14ac:dyDescent="0.25">
      <c r="A97" s="63" t="s">
        <v>59</v>
      </c>
      <c r="B97" s="67">
        <f>'RFU V'!B12</f>
        <v>1613.46</v>
      </c>
      <c r="C97" s="67" t="str">
        <f>'RFU V'!C12</f>
        <v>-</v>
      </c>
      <c r="D97" s="67">
        <f>'RFU V'!D12</f>
        <v>915</v>
      </c>
      <c r="E97" s="67">
        <f>'RFU V'!E12</f>
        <v>1652</v>
      </c>
      <c r="F97" s="67">
        <f>'RFU V'!F12</f>
        <v>1616.67</v>
      </c>
      <c r="G97" s="67">
        <f>'RFU V'!G12</f>
        <v>2538.6</v>
      </c>
      <c r="H97" s="67" t="str">
        <f>'RFU V'!H12</f>
        <v>-</v>
      </c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3.8" x14ac:dyDescent="0.25">
      <c r="A98" s="65" t="s">
        <v>23</v>
      </c>
      <c r="B98" s="59">
        <f t="shared" ref="B98:H98" si="23">IFERROR(AVERAGE(B92:B97),"-")</f>
        <v>1675.89</v>
      </c>
      <c r="C98" s="59">
        <f t="shared" si="23"/>
        <v>1777.1675</v>
      </c>
      <c r="D98" s="59">
        <f t="shared" si="23"/>
        <v>931.25</v>
      </c>
      <c r="E98" s="59">
        <f t="shared" si="23"/>
        <v>1689.0049999999999</v>
      </c>
      <c r="F98" s="59">
        <f t="shared" si="23"/>
        <v>1659.8999999999999</v>
      </c>
      <c r="G98" s="59">
        <f t="shared" si="23"/>
        <v>2309.5333333333333</v>
      </c>
      <c r="H98" s="59" t="str">
        <f t="shared" si="23"/>
        <v>-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3.8" x14ac:dyDescent="0.25">
      <c r="A99" s="236"/>
      <c r="B99" s="237"/>
      <c r="C99" s="237"/>
      <c r="D99" s="237"/>
      <c r="E99" s="237"/>
      <c r="F99" s="237"/>
      <c r="G99" s="237"/>
      <c r="H99" s="238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3.8" x14ac:dyDescent="0.25">
      <c r="A100" s="66" t="s">
        <v>60</v>
      </c>
      <c r="B100" s="249"/>
      <c r="C100" s="243"/>
      <c r="D100" s="243"/>
      <c r="E100" s="243"/>
      <c r="F100" s="243"/>
      <c r="G100" s="243"/>
      <c r="H100" s="244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3.8" x14ac:dyDescent="0.25">
      <c r="A101" s="80" t="s">
        <v>65</v>
      </c>
      <c r="B101" s="68" t="str">
        <f>'RFU VI'!B7</f>
        <v>-</v>
      </c>
      <c r="C101" s="68">
        <f>'RFU VI'!C7</f>
        <v>1498</v>
      </c>
      <c r="D101" s="68">
        <f>'RFU VI'!D7</f>
        <v>801</v>
      </c>
      <c r="E101" s="68">
        <f>'RFU VI'!E7</f>
        <v>1504</v>
      </c>
      <c r="F101" s="68">
        <f>'RFU VI'!F7</f>
        <v>1394</v>
      </c>
      <c r="G101" s="68">
        <f>'RFU VI'!G7</f>
        <v>1775</v>
      </c>
      <c r="H101" s="68">
        <f>'RFU VI'!H7</f>
        <v>2700</v>
      </c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3.8" x14ac:dyDescent="0.25">
      <c r="A102" s="80" t="s">
        <v>63</v>
      </c>
      <c r="B102" s="68" t="str">
        <f>'RFU VI'!B8</f>
        <v>-</v>
      </c>
      <c r="C102" s="62" t="str">
        <f>'RFU VI'!C8</f>
        <v>-</v>
      </c>
      <c r="D102" s="68" t="str">
        <f>'RFU VI'!D8</f>
        <v>-</v>
      </c>
      <c r="E102" s="68" t="str">
        <f>'RFU VI'!E8</f>
        <v>-</v>
      </c>
      <c r="F102" s="68" t="str">
        <f>'RFU VI'!F8</f>
        <v>-</v>
      </c>
      <c r="G102" s="68" t="str">
        <f>'RFU VI'!G8</f>
        <v>-</v>
      </c>
      <c r="H102" s="68" t="str">
        <f>'RFU VI'!H8</f>
        <v>-</v>
      </c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3.8" x14ac:dyDescent="0.25">
      <c r="A103" s="80" t="s">
        <v>64</v>
      </c>
      <c r="B103" s="68" t="str">
        <f>'RFU VI'!B9</f>
        <v>-</v>
      </c>
      <c r="C103" s="68">
        <f>'RFU VI'!C9</f>
        <v>1445.45</v>
      </c>
      <c r="D103" s="62">
        <f>'RFU VI'!D9</f>
        <v>766.15</v>
      </c>
      <c r="E103" s="68">
        <f>'RFU VI'!E9</f>
        <v>1466.67</v>
      </c>
      <c r="F103" s="68">
        <f>'RFU VI'!F9</f>
        <v>1386</v>
      </c>
      <c r="G103" s="68" t="str">
        <f>'RFU VI'!G9</f>
        <v>-</v>
      </c>
      <c r="H103" s="68" t="str">
        <f>'RFU VI'!H9</f>
        <v>-</v>
      </c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3.8" x14ac:dyDescent="0.25">
      <c r="A104" s="80" t="s">
        <v>66</v>
      </c>
      <c r="B104" s="68" t="str">
        <f>'RFU VI'!B10</f>
        <v>-</v>
      </c>
      <c r="C104" s="68" t="str">
        <f>'RFU VI'!C10</f>
        <v>-</v>
      </c>
      <c r="D104" s="68" t="str">
        <f>'RFU VI'!D10</f>
        <v>-</v>
      </c>
      <c r="E104" s="68" t="str">
        <f>'RFU VI'!E10</f>
        <v>-</v>
      </c>
      <c r="F104" s="68" t="str">
        <f>'RFU VI'!F10</f>
        <v>-</v>
      </c>
      <c r="G104" s="68" t="str">
        <f>'RFU VI'!G10</f>
        <v>-</v>
      </c>
      <c r="H104" s="68" t="str">
        <f>'RFU VI'!H10</f>
        <v>-</v>
      </c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3.8" x14ac:dyDescent="0.25">
      <c r="A105" s="80" t="s">
        <v>61</v>
      </c>
      <c r="B105" s="68" t="str">
        <f>'RFU VI'!B11</f>
        <v>-</v>
      </c>
      <c r="C105" s="68">
        <f>'RFU VI'!C11</f>
        <v>1441.25</v>
      </c>
      <c r="D105" s="68">
        <f>'RFU VI'!D11</f>
        <v>746.54</v>
      </c>
      <c r="E105" s="68">
        <f>'RFU VI'!E11</f>
        <v>1442.69</v>
      </c>
      <c r="F105" s="68">
        <f>'RFU VI'!F11</f>
        <v>1344.23</v>
      </c>
      <c r="G105" s="68">
        <f>'RFU VI'!G11</f>
        <v>1654</v>
      </c>
      <c r="H105" s="62">
        <f>'RFU VI'!H11</f>
        <v>2493.33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3.8" x14ac:dyDescent="0.25">
      <c r="A106" s="80" t="s">
        <v>62</v>
      </c>
      <c r="B106" s="68">
        <f>'RFU VI'!B12</f>
        <v>1476.67</v>
      </c>
      <c r="C106" s="68">
        <f>'RFU VI'!C12</f>
        <v>1450</v>
      </c>
      <c r="D106" s="68">
        <f>'RFU VI'!D12</f>
        <v>693.33</v>
      </c>
      <c r="E106" s="68">
        <f>'RFU VI'!E12</f>
        <v>1450</v>
      </c>
      <c r="F106" s="68">
        <f>'RFU VI'!F12</f>
        <v>1247.5</v>
      </c>
      <c r="G106" s="68">
        <f>'RFU VI'!G12</f>
        <v>1700</v>
      </c>
      <c r="H106" s="68">
        <f>'RFU VI'!H12</f>
        <v>2455</v>
      </c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3.8" x14ac:dyDescent="0.25">
      <c r="A107" s="65" t="s">
        <v>23</v>
      </c>
      <c r="B107" s="59">
        <f t="shared" ref="B107:H107" si="24">IFERROR(AVERAGE(B101:B106),"-")</f>
        <v>1476.67</v>
      </c>
      <c r="C107" s="59">
        <f t="shared" si="24"/>
        <v>1458.675</v>
      </c>
      <c r="D107" s="59">
        <f t="shared" si="24"/>
        <v>751.755</v>
      </c>
      <c r="E107" s="59">
        <f t="shared" si="24"/>
        <v>1465.8400000000001</v>
      </c>
      <c r="F107" s="59">
        <f>IFERROR(AVERAGE(F101:F106),"-")</f>
        <v>1342.9324999999999</v>
      </c>
      <c r="G107" s="59">
        <f>IFERROR(AVERAGE(G101:G106),"-")</f>
        <v>1709.6666666666667</v>
      </c>
      <c r="H107" s="59">
        <f t="shared" si="24"/>
        <v>2549.4433333333332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3.8" x14ac:dyDescent="0.25">
      <c r="A108" s="236"/>
      <c r="B108" s="237"/>
      <c r="C108" s="237"/>
      <c r="D108" s="237"/>
      <c r="E108" s="237"/>
      <c r="F108" s="237"/>
      <c r="G108" s="237"/>
      <c r="H108" s="238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3.8" x14ac:dyDescent="0.25">
      <c r="A109" s="66" t="s">
        <v>67</v>
      </c>
      <c r="B109" s="249"/>
      <c r="C109" s="243"/>
      <c r="D109" s="243"/>
      <c r="E109" s="243"/>
      <c r="F109" s="243"/>
      <c r="G109" s="243"/>
      <c r="H109" s="244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3.8" x14ac:dyDescent="0.25">
      <c r="A110" s="61" t="s">
        <v>68</v>
      </c>
      <c r="B110" s="62">
        <f>'RFU VII'!B7</f>
        <v>1640.71</v>
      </c>
      <c r="C110" s="62" t="str">
        <f>'RFU VII'!C7</f>
        <v>-</v>
      </c>
      <c r="D110" s="62">
        <f>'RFU VII'!D7</f>
        <v>823.33</v>
      </c>
      <c r="E110" s="62">
        <f>'RFU VII'!E7</f>
        <v>1607.62</v>
      </c>
      <c r="F110" s="62">
        <f>'RFU VII'!F7</f>
        <v>1530</v>
      </c>
      <c r="G110" s="62">
        <f>'RFU VII'!G7</f>
        <v>1900</v>
      </c>
      <c r="H110" s="62" t="str">
        <f>'RFU VII'!H7</f>
        <v>-</v>
      </c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3.8" x14ac:dyDescent="0.25">
      <c r="A111" s="149" t="s">
        <v>70</v>
      </c>
      <c r="B111" s="62">
        <f>'RFU VII'!B8</f>
        <v>1640.71</v>
      </c>
      <c r="C111" s="62" t="str">
        <f>'RFU VII'!C8</f>
        <v>-</v>
      </c>
      <c r="D111" s="62">
        <f>'RFU VII'!D8</f>
        <v>823.33</v>
      </c>
      <c r="E111" s="62">
        <f>'RFU VII'!E8</f>
        <v>1607.62</v>
      </c>
      <c r="F111" s="62">
        <f>'RFU VII'!F8</f>
        <v>1530</v>
      </c>
      <c r="G111" s="62">
        <f>'RFU VII'!G8</f>
        <v>1900</v>
      </c>
      <c r="H111" s="62" t="str">
        <f>'RFU VII'!H8</f>
        <v>-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3.8" x14ac:dyDescent="0.25">
      <c r="A112" s="61" t="s">
        <v>69</v>
      </c>
      <c r="B112" s="62">
        <f>'RFU VII'!B9</f>
        <v>1623.33</v>
      </c>
      <c r="C112" s="62" t="str">
        <f>'RFU VII'!C9</f>
        <v>-</v>
      </c>
      <c r="D112" s="62">
        <f>'RFU VII'!D9</f>
        <v>840</v>
      </c>
      <c r="E112" s="62">
        <f>'RFU VII'!E9</f>
        <v>1531.67</v>
      </c>
      <c r="F112" s="62">
        <f>'RFU VII'!F9</f>
        <v>1400</v>
      </c>
      <c r="G112" s="62">
        <f>'RFU VII'!G9</f>
        <v>2300</v>
      </c>
      <c r="H112" s="62" t="str">
        <f>'RFU VII'!H9</f>
        <v>-</v>
      </c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3.8" x14ac:dyDescent="0.25">
      <c r="A113" s="61" t="s">
        <v>71</v>
      </c>
      <c r="B113" s="62">
        <f>'RFU VII'!B10</f>
        <v>1980</v>
      </c>
      <c r="C113" s="62" t="str">
        <f>'RFU VII'!C10</f>
        <v>-</v>
      </c>
      <c r="D113" s="62">
        <f>'RFU VII'!D10</f>
        <v>1387.5</v>
      </c>
      <c r="E113" s="62">
        <f>'RFU VII'!E10</f>
        <v>1836</v>
      </c>
      <c r="F113" s="62" t="str">
        <f>'RFU VII'!F10</f>
        <v>-</v>
      </c>
      <c r="G113" s="62">
        <f>'RFU VII'!G10</f>
        <v>1876.67</v>
      </c>
      <c r="H113" s="62" t="str">
        <f>'RFU VII'!H10</f>
        <v>-</v>
      </c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3.8" x14ac:dyDescent="0.25">
      <c r="A114" s="65" t="s">
        <v>23</v>
      </c>
      <c r="B114" s="59">
        <f>IFERROR(AVERAGE(B110:B113),"-")</f>
        <v>1721.1875</v>
      </c>
      <c r="C114" s="59" t="str">
        <f t="shared" ref="C114:H114" si="25">IFERROR(AVERAGE(C110:C113),"-")</f>
        <v>-</v>
      </c>
      <c r="D114" s="59">
        <f t="shared" si="25"/>
        <v>968.54</v>
      </c>
      <c r="E114" s="59">
        <f t="shared" si="25"/>
        <v>1645.7275</v>
      </c>
      <c r="F114" s="59">
        <f t="shared" si="25"/>
        <v>1486.6666666666667</v>
      </c>
      <c r="G114" s="59">
        <f t="shared" si="25"/>
        <v>1994.1675</v>
      </c>
      <c r="H114" s="59" t="str">
        <f t="shared" si="25"/>
        <v>-</v>
      </c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3.8" x14ac:dyDescent="0.25">
      <c r="A115" s="239"/>
      <c r="B115" s="240"/>
      <c r="C115" s="240"/>
      <c r="D115" s="240"/>
      <c r="E115" s="240"/>
      <c r="F115" s="240"/>
      <c r="G115" s="240"/>
      <c r="H115" s="241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3.8" x14ac:dyDescent="0.25">
      <c r="A116" s="66" t="s">
        <v>72</v>
      </c>
      <c r="B116" s="249"/>
      <c r="C116" s="243"/>
      <c r="D116" s="243"/>
      <c r="E116" s="243"/>
      <c r="F116" s="243"/>
      <c r="G116" s="243"/>
      <c r="H116" s="24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3.8" x14ac:dyDescent="0.25">
      <c r="A117" s="97" t="s">
        <v>73</v>
      </c>
      <c r="B117" s="62">
        <f>'RFU VIII'!B7</f>
        <v>1800</v>
      </c>
      <c r="C117" s="62" t="str">
        <f>'RFU VIII'!C7</f>
        <v>-</v>
      </c>
      <c r="D117" s="62" t="str">
        <f>'RFU VIII'!D7</f>
        <v>-</v>
      </c>
      <c r="E117" s="62">
        <f>'RFU VIII'!E7</f>
        <v>1700</v>
      </c>
      <c r="F117" s="62">
        <f>'RFU VIII'!F7</f>
        <v>1600</v>
      </c>
      <c r="G117" s="62">
        <f>'RFU VIII'!G7</f>
        <v>2400</v>
      </c>
      <c r="H117" s="62" t="str">
        <f>'RFU VIII'!H7</f>
        <v>-</v>
      </c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3.8" x14ac:dyDescent="0.25">
      <c r="A118" s="97" t="s">
        <v>74</v>
      </c>
      <c r="B118" s="62" t="str">
        <f>'RFU VIII'!B8</f>
        <v>-</v>
      </c>
      <c r="C118" s="62" t="str">
        <f>'RFU VIII'!C8</f>
        <v>-</v>
      </c>
      <c r="D118" s="62" t="str">
        <f>'RFU VIII'!D8</f>
        <v>-</v>
      </c>
      <c r="E118" s="62" t="str">
        <f>'RFU VIII'!E8</f>
        <v>-</v>
      </c>
      <c r="F118" s="62" t="str">
        <f>'RFU VIII'!F8</f>
        <v>-</v>
      </c>
      <c r="G118" s="62" t="str">
        <f>'RFU VIII'!G8</f>
        <v>-</v>
      </c>
      <c r="H118" s="62" t="str">
        <f>'RFU VIII'!H8</f>
        <v>-</v>
      </c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3.8" x14ac:dyDescent="0.25">
      <c r="A119" s="97" t="s">
        <v>75</v>
      </c>
      <c r="B119" s="62">
        <f>'RFU VIII'!B9</f>
        <v>1671.36</v>
      </c>
      <c r="C119" s="62" t="str">
        <f>'RFU VIII'!C9</f>
        <v>-</v>
      </c>
      <c r="D119" s="62">
        <f>'RFU VIII'!D9</f>
        <v>886</v>
      </c>
      <c r="E119" s="62">
        <f>'RFU VIII'!E9</f>
        <v>1645.91</v>
      </c>
      <c r="F119" s="62">
        <f>'RFU VIII'!F9</f>
        <v>1538</v>
      </c>
      <c r="G119" s="62">
        <f>'RFU VIII'!G9</f>
        <v>2187.5</v>
      </c>
      <c r="H119" s="62" t="str">
        <f>'RFU VIII'!H9</f>
        <v>-</v>
      </c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3.8" x14ac:dyDescent="0.25">
      <c r="A120" s="97" t="s">
        <v>76</v>
      </c>
      <c r="B120" s="62" t="str">
        <f>'RFU VIII'!B10</f>
        <v>-</v>
      </c>
      <c r="C120" s="62" t="str">
        <f>'RFU VIII'!C10</f>
        <v>-</v>
      </c>
      <c r="D120" s="62" t="str">
        <f>'RFU VIII'!D10</f>
        <v>-</v>
      </c>
      <c r="E120" s="62" t="str">
        <f>'RFU VIII'!E10</f>
        <v>-</v>
      </c>
      <c r="F120" s="62" t="str">
        <f>'RFU VIII'!F10</f>
        <v>-</v>
      </c>
      <c r="G120" s="62" t="str">
        <f>'RFU VIII'!G10</f>
        <v>-</v>
      </c>
      <c r="H120" s="62" t="str">
        <f>'RFU VIII'!H10</f>
        <v>-</v>
      </c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3.8" x14ac:dyDescent="0.25">
      <c r="A121" s="80" t="s">
        <v>250</v>
      </c>
      <c r="B121" s="62">
        <f>'RFU VIII'!B11</f>
        <v>1740</v>
      </c>
      <c r="C121" s="62" t="str">
        <f>'RFU VIII'!C11</f>
        <v>-</v>
      </c>
      <c r="D121" s="62" t="str">
        <f>'RFU VIII'!D11</f>
        <v>-</v>
      </c>
      <c r="E121" s="62">
        <f>'RFU VIII'!E11</f>
        <v>1680</v>
      </c>
      <c r="F121" s="62" t="str">
        <f>'RFU VIII'!F11</f>
        <v>-</v>
      </c>
      <c r="G121" s="62">
        <f>'RFU VIII'!G11</f>
        <v>2190</v>
      </c>
      <c r="H121" s="62" t="str">
        <f>'RFU VIII'!H11</f>
        <v>-</v>
      </c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3.8" x14ac:dyDescent="0.25">
      <c r="A122" s="97" t="s">
        <v>77</v>
      </c>
      <c r="B122" s="62" t="str">
        <f>'RFU VIII'!B12</f>
        <v>-</v>
      </c>
      <c r="C122" s="62" t="str">
        <f>'RFU VIII'!C12</f>
        <v>-</v>
      </c>
      <c r="D122" s="62" t="str">
        <f>'RFU VIII'!D12</f>
        <v>-</v>
      </c>
      <c r="E122" s="62" t="str">
        <f>'RFU VIII'!E12</f>
        <v>-</v>
      </c>
      <c r="F122" s="62" t="str">
        <f>'RFU VIII'!F12</f>
        <v>-</v>
      </c>
      <c r="G122" s="62" t="str">
        <f>'RFU VIII'!G12</f>
        <v>-</v>
      </c>
      <c r="H122" s="62" t="str">
        <f>'RFU VIII'!H12</f>
        <v>-</v>
      </c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3.8" x14ac:dyDescent="0.25">
      <c r="A123" s="65" t="s">
        <v>23</v>
      </c>
      <c r="B123" s="59">
        <f t="shared" ref="B123:H123" si="26">IFERROR(AVERAGE(B117:B122),"-")</f>
        <v>1737.12</v>
      </c>
      <c r="C123" s="59" t="str">
        <f t="shared" si="26"/>
        <v>-</v>
      </c>
      <c r="D123" s="59">
        <f t="shared" si="26"/>
        <v>886</v>
      </c>
      <c r="E123" s="59">
        <f t="shared" si="26"/>
        <v>1675.3033333333333</v>
      </c>
      <c r="F123" s="59">
        <f t="shared" si="26"/>
        <v>1569</v>
      </c>
      <c r="G123" s="59">
        <f t="shared" si="26"/>
        <v>2259.1666666666665</v>
      </c>
      <c r="H123" s="59" t="str">
        <f t="shared" si="26"/>
        <v>-</v>
      </c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3.8" x14ac:dyDescent="0.25">
      <c r="A124" s="239"/>
      <c r="B124" s="240"/>
      <c r="C124" s="240"/>
      <c r="D124" s="240"/>
      <c r="E124" s="240"/>
      <c r="F124" s="240"/>
      <c r="G124" s="240"/>
      <c r="H124" s="241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3.8" x14ac:dyDescent="0.25">
      <c r="A125" s="66" t="s">
        <v>78</v>
      </c>
      <c r="B125" s="250"/>
      <c r="C125" s="251"/>
      <c r="D125" s="251"/>
      <c r="E125" s="251"/>
      <c r="F125" s="251"/>
      <c r="G125" s="251"/>
      <c r="H125" s="252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3.8" x14ac:dyDescent="0.25">
      <c r="A126" s="106" t="s">
        <v>251</v>
      </c>
      <c r="B126" s="152" t="str">
        <f>'RFU IX'!B7</f>
        <v>-</v>
      </c>
      <c r="C126" s="152" t="str">
        <f>'RFU IX'!C7</f>
        <v>-</v>
      </c>
      <c r="D126" s="152" t="str">
        <f>'RFU IX'!D7</f>
        <v>-</v>
      </c>
      <c r="E126" s="152" t="str">
        <f>'RFU IX'!E7</f>
        <v>-</v>
      </c>
      <c r="F126" s="152" t="str">
        <f>'RFU IX'!F7</f>
        <v>-</v>
      </c>
      <c r="G126" s="187" t="str">
        <f>'RFU IX'!G7</f>
        <v>-</v>
      </c>
      <c r="H126" s="152" t="str">
        <f>'RFU IX'!H7</f>
        <v>-</v>
      </c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3.8" x14ac:dyDescent="0.25">
      <c r="A127" s="106" t="s">
        <v>79</v>
      </c>
      <c r="B127" s="152" t="str">
        <f>'RFU IX'!B8</f>
        <v>-</v>
      </c>
      <c r="C127" s="152" t="str">
        <f>'RFU IX'!C8</f>
        <v>-</v>
      </c>
      <c r="D127" s="152">
        <f>'RFU IX'!D8</f>
        <v>740</v>
      </c>
      <c r="E127" s="152">
        <f>'RFU IX'!E8</f>
        <v>1485</v>
      </c>
      <c r="F127" s="152">
        <f>'RFU IX'!F8</f>
        <v>1400</v>
      </c>
      <c r="G127" s="152" t="str">
        <f>'RFU IX'!G8</f>
        <v>-</v>
      </c>
      <c r="H127" s="152" t="str">
        <f>'RFU IX'!H8</f>
        <v>-</v>
      </c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3.8" x14ac:dyDescent="0.25">
      <c r="A128" s="107" t="s">
        <v>80</v>
      </c>
      <c r="B128" s="152" t="str">
        <f>'RFU IX'!B9</f>
        <v>-</v>
      </c>
      <c r="C128" s="152" t="str">
        <f>'RFU IX'!C9</f>
        <v>-</v>
      </c>
      <c r="D128" s="152" t="str">
        <f>'RFU IX'!D9</f>
        <v>-</v>
      </c>
      <c r="E128" s="152" t="str">
        <f>'RFU IX'!E9</f>
        <v>-</v>
      </c>
      <c r="F128" s="152" t="str">
        <f>'RFU IX'!F9</f>
        <v>-</v>
      </c>
      <c r="G128" s="152" t="str">
        <f>'RFU IX'!G9</f>
        <v>-</v>
      </c>
      <c r="H128" s="152" t="str">
        <f>'RFU IX'!H9</f>
        <v>-</v>
      </c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3.8" x14ac:dyDescent="0.25">
      <c r="A129" s="106" t="s">
        <v>81</v>
      </c>
      <c r="B129" s="152" t="str">
        <f>'RFU IX'!B10</f>
        <v>-</v>
      </c>
      <c r="C129" s="152" t="str">
        <f>'RFU IX'!C10</f>
        <v>-</v>
      </c>
      <c r="D129" s="152" t="str">
        <f>'RFU IX'!D10</f>
        <v>-</v>
      </c>
      <c r="E129" s="152" t="str">
        <f>'RFU IX'!E10</f>
        <v>-</v>
      </c>
      <c r="F129" s="152" t="str">
        <f>'RFU IX'!F10</f>
        <v>-</v>
      </c>
      <c r="G129" s="187" t="str">
        <f>'RFU IX'!G10</f>
        <v>-</v>
      </c>
      <c r="H129" s="152" t="str">
        <f>'RFU IX'!H10</f>
        <v>-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3.8" x14ac:dyDescent="0.25">
      <c r="A130" s="150" t="s">
        <v>23</v>
      </c>
      <c r="B130" s="153" t="str">
        <f>IFERROR(AVERAGE(B126:B129),"-")</f>
        <v>-</v>
      </c>
      <c r="C130" s="153" t="str">
        <f t="shared" ref="C130:H130" si="27">IFERROR(AVERAGE(C126:C129),"-")</f>
        <v>-</v>
      </c>
      <c r="D130" s="153">
        <f t="shared" si="27"/>
        <v>740</v>
      </c>
      <c r="E130" s="153">
        <f t="shared" si="27"/>
        <v>1485</v>
      </c>
      <c r="F130" s="153">
        <f t="shared" si="27"/>
        <v>1400</v>
      </c>
      <c r="G130" s="153" t="str">
        <f t="shared" si="27"/>
        <v>-</v>
      </c>
      <c r="H130" s="153" t="str">
        <f t="shared" si="27"/>
        <v>-</v>
      </c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3.8" x14ac:dyDescent="0.25">
      <c r="A131" s="239"/>
      <c r="B131" s="247"/>
      <c r="C131" s="247"/>
      <c r="D131" s="247"/>
      <c r="E131" s="247"/>
      <c r="F131" s="247"/>
      <c r="G131" s="247"/>
      <c r="H131" s="248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3.8" x14ac:dyDescent="0.25">
      <c r="A132" s="66" t="s">
        <v>82</v>
      </c>
      <c r="B132" s="249"/>
      <c r="C132" s="243"/>
      <c r="D132" s="243"/>
      <c r="E132" s="243"/>
      <c r="F132" s="243"/>
      <c r="G132" s="243"/>
      <c r="H132" s="244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3.8" x14ac:dyDescent="0.25">
      <c r="A133" s="61" t="s">
        <v>83</v>
      </c>
      <c r="B133" s="62" t="str">
        <f>'RFU X'!B7</f>
        <v>-</v>
      </c>
      <c r="C133" s="62" t="str">
        <f>'RFU X'!C7</f>
        <v>-</v>
      </c>
      <c r="D133" s="62" t="str">
        <f>'RFU X'!D7</f>
        <v>-</v>
      </c>
      <c r="E133" s="62" t="str">
        <f>'RFU X'!E7</f>
        <v>-</v>
      </c>
      <c r="F133" s="62" t="str">
        <f>'RFU X'!F7</f>
        <v>-</v>
      </c>
      <c r="G133" s="62" t="str">
        <f>'RFU X'!G7</f>
        <v>-</v>
      </c>
      <c r="H133" s="62" t="str">
        <f>'RFU X'!H7</f>
        <v>-</v>
      </c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3.8" x14ac:dyDescent="0.25">
      <c r="A134" s="149" t="s">
        <v>256</v>
      </c>
      <c r="B134" s="62" t="str">
        <f>'RFU X'!B8</f>
        <v>-</v>
      </c>
      <c r="C134" s="62" t="str">
        <f>'RFU X'!C8</f>
        <v>-</v>
      </c>
      <c r="D134" s="62" t="str">
        <f>'RFU X'!D8</f>
        <v>-</v>
      </c>
      <c r="E134" s="62" t="str">
        <f>'RFU X'!E8</f>
        <v>-</v>
      </c>
      <c r="F134" s="62" t="str">
        <f>'RFU X'!F8</f>
        <v>-</v>
      </c>
      <c r="G134" s="62" t="str">
        <f>'RFU X'!G8</f>
        <v>-</v>
      </c>
      <c r="H134" s="62" t="str">
        <f>'RFU X'!H8</f>
        <v>-</v>
      </c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3.8" x14ac:dyDescent="0.25">
      <c r="A135" s="61" t="s">
        <v>84</v>
      </c>
      <c r="B135" s="62">
        <f>'RFU X'!B9</f>
        <v>1714.44</v>
      </c>
      <c r="C135" s="62">
        <f>'RFU X'!C9</f>
        <v>1635</v>
      </c>
      <c r="D135" s="62">
        <f>'RFU X'!D9</f>
        <v>785.45</v>
      </c>
      <c r="E135" s="62">
        <f>'RFU X'!E9</f>
        <v>1547.92</v>
      </c>
      <c r="F135" s="62">
        <f>'RFU X'!F9</f>
        <v>1416.36</v>
      </c>
      <c r="G135" s="62">
        <f>'RFU X'!G9</f>
        <v>1688</v>
      </c>
      <c r="H135" s="62">
        <f>'RFU X'!H9</f>
        <v>2510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3.8" x14ac:dyDescent="0.25">
      <c r="A136" s="61" t="s">
        <v>85</v>
      </c>
      <c r="B136" s="62">
        <f>'RFU X'!B10</f>
        <v>1593.75</v>
      </c>
      <c r="C136" s="62">
        <f>'RFU X'!C10</f>
        <v>1545</v>
      </c>
      <c r="D136" s="62">
        <f>'RFU X'!D10</f>
        <v>819.09</v>
      </c>
      <c r="E136" s="62">
        <f>'RFU X'!E10</f>
        <v>1545.45</v>
      </c>
      <c r="F136" s="62">
        <f>'RFU X'!F10</f>
        <v>1413.89</v>
      </c>
      <c r="G136" s="62">
        <f>'RFU X'!G10</f>
        <v>2033.33</v>
      </c>
      <c r="H136" s="62" t="str">
        <f>'RFU X'!H10</f>
        <v>-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3.8" x14ac:dyDescent="0.25">
      <c r="A137" s="61" t="s">
        <v>86</v>
      </c>
      <c r="B137" s="62">
        <f>'RFU X'!B11</f>
        <v>1445</v>
      </c>
      <c r="C137" s="62" t="str">
        <f>'RFU X'!C11</f>
        <v>-</v>
      </c>
      <c r="D137" s="62">
        <f>'RFU X'!D11</f>
        <v>751.5</v>
      </c>
      <c r="E137" s="62">
        <f>'RFU X'!E11</f>
        <v>1415.835</v>
      </c>
      <c r="F137" s="62">
        <f>'RFU X'!F11</f>
        <v>1344.165</v>
      </c>
      <c r="G137" s="62">
        <f>'RFU X'!G11</f>
        <v>1502.5</v>
      </c>
      <c r="H137" s="62">
        <f>'RFU X'!H11</f>
        <v>2425</v>
      </c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3.8" x14ac:dyDescent="0.25">
      <c r="A138" s="65" t="s">
        <v>23</v>
      </c>
      <c r="B138" s="59">
        <f>IFERROR(AVERAGE(B133:B137),"-")</f>
        <v>1584.3966666666668</v>
      </c>
      <c r="C138" s="59">
        <f t="shared" ref="C138:H138" si="28">IFERROR(AVERAGE(C133:C137),"-")</f>
        <v>1590</v>
      </c>
      <c r="D138" s="59">
        <f t="shared" si="28"/>
        <v>785.34666666666669</v>
      </c>
      <c r="E138" s="59">
        <f t="shared" si="28"/>
        <v>1503.0683333333334</v>
      </c>
      <c r="F138" s="59">
        <f t="shared" si="28"/>
        <v>1391.4716666666666</v>
      </c>
      <c r="G138" s="59">
        <f t="shared" si="28"/>
        <v>1741.2766666666666</v>
      </c>
      <c r="H138" s="59">
        <f t="shared" si="28"/>
        <v>2467.5</v>
      </c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3.8" x14ac:dyDescent="0.25">
      <c r="A139" s="239"/>
      <c r="B139" s="240"/>
      <c r="C139" s="240"/>
      <c r="D139" s="240"/>
      <c r="E139" s="240"/>
      <c r="F139" s="240"/>
      <c r="G139" s="240"/>
      <c r="H139" s="241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3.8" x14ac:dyDescent="0.25">
      <c r="A140" s="66" t="s">
        <v>87</v>
      </c>
      <c r="B140" s="250"/>
      <c r="C140" s="251"/>
      <c r="D140" s="251"/>
      <c r="E140" s="251"/>
      <c r="F140" s="251"/>
      <c r="G140" s="251"/>
      <c r="H140" s="252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3.8" x14ac:dyDescent="0.25">
      <c r="A141" s="80" t="s">
        <v>252</v>
      </c>
      <c r="B141" s="151" t="str">
        <f>'RFU XI'!B7</f>
        <v>-</v>
      </c>
      <c r="C141" s="151" t="str">
        <f>'RFU XI'!C7</f>
        <v>-</v>
      </c>
      <c r="D141" s="151" t="str">
        <f>'RFU XI'!D7</f>
        <v>-</v>
      </c>
      <c r="E141" s="151" t="str">
        <f>'RFU XI'!E7</f>
        <v>-</v>
      </c>
      <c r="F141" s="151" t="str">
        <f>'RFU XI'!F7</f>
        <v>-</v>
      </c>
      <c r="G141" s="151" t="str">
        <f>'RFU XI'!G7</f>
        <v>-</v>
      </c>
      <c r="H141" s="151" t="str">
        <f>'RFU XI'!H7</f>
        <v>-</v>
      </c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3.8" x14ac:dyDescent="0.25">
      <c r="A142" s="80" t="s">
        <v>88</v>
      </c>
      <c r="B142" s="151">
        <f>'RFU XI'!B8</f>
        <v>1504.55</v>
      </c>
      <c r="C142" s="151">
        <f>'RFU XI'!C8</f>
        <v>1577</v>
      </c>
      <c r="D142" s="151">
        <f>'RFU XI'!D8</f>
        <v>744.64</v>
      </c>
      <c r="E142" s="151">
        <f>'RFU XI'!E8</f>
        <v>1538.46</v>
      </c>
      <c r="F142" s="151">
        <f>'RFU XI'!F8</f>
        <v>1439.17</v>
      </c>
      <c r="G142" s="151">
        <f>'RFU XI'!G8</f>
        <v>1508.08</v>
      </c>
      <c r="H142" s="151">
        <f>'RFU XI'!H8</f>
        <v>2690</v>
      </c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3.8" x14ac:dyDescent="0.25">
      <c r="A143" s="80" t="s">
        <v>89</v>
      </c>
      <c r="B143" s="151" t="str">
        <f>'RFU XI'!B9</f>
        <v>-</v>
      </c>
      <c r="C143" s="151" t="str">
        <f>'RFU XI'!C9</f>
        <v>-</v>
      </c>
      <c r="D143" s="151" t="str">
        <f>'RFU XI'!D9</f>
        <v>-</v>
      </c>
      <c r="E143" s="151" t="str">
        <f>'RFU XI'!E9</f>
        <v>-</v>
      </c>
      <c r="F143" s="151" t="str">
        <f>'RFU XI'!F9</f>
        <v>-</v>
      </c>
      <c r="G143" s="151" t="str">
        <f>'RFU XI'!G9</f>
        <v>-</v>
      </c>
      <c r="H143" s="151" t="str">
        <f>'RFU XI'!H9</f>
        <v>-</v>
      </c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3.8" x14ac:dyDescent="0.25">
      <c r="A144" s="80" t="s">
        <v>90</v>
      </c>
      <c r="B144" s="151">
        <f>'RFU XI'!B10</f>
        <v>1585.105</v>
      </c>
      <c r="C144" s="151">
        <f>'RFU XI'!C10</f>
        <v>1552.5749999999998</v>
      </c>
      <c r="D144" s="151">
        <f>'RFU XI'!D10</f>
        <v>756.57500000000005</v>
      </c>
      <c r="E144" s="151">
        <f>'RFU XI'!E10</f>
        <v>1542.5549999999998</v>
      </c>
      <c r="F144" s="151">
        <f>'RFU XI'!F10</f>
        <v>1448.33</v>
      </c>
      <c r="G144" s="151">
        <f>'RFU XI'!G10</f>
        <v>1651.665</v>
      </c>
      <c r="H144" s="151">
        <f>'RFU XI'!H10</f>
        <v>2631.54</v>
      </c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3.8" x14ac:dyDescent="0.25">
      <c r="A145" s="80" t="s">
        <v>91</v>
      </c>
      <c r="B145" s="151" t="str">
        <f>'RFU XI'!B11</f>
        <v>-</v>
      </c>
      <c r="C145" s="151" t="str">
        <f>'RFU XI'!C11</f>
        <v>-</v>
      </c>
      <c r="D145" s="151" t="str">
        <f>'RFU XI'!D11</f>
        <v>-</v>
      </c>
      <c r="E145" s="151" t="str">
        <f>'RFU XI'!E11</f>
        <v>-</v>
      </c>
      <c r="F145" s="151" t="str">
        <f>'RFU XI'!F11</f>
        <v>-</v>
      </c>
      <c r="G145" s="151" t="str">
        <f>'RFU XI'!G11</f>
        <v>-</v>
      </c>
      <c r="H145" s="151" t="str">
        <f>'RFU XI'!H11</f>
        <v>-</v>
      </c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3.8" x14ac:dyDescent="0.25">
      <c r="A146" s="80" t="s">
        <v>92</v>
      </c>
      <c r="B146" s="151">
        <f>'RFU XI'!B12</f>
        <v>1520</v>
      </c>
      <c r="C146" s="151">
        <f>'RFU XI'!C12</f>
        <v>1506.67</v>
      </c>
      <c r="D146" s="151">
        <f>'RFU XI'!D12</f>
        <v>780</v>
      </c>
      <c r="E146" s="151">
        <f>'RFU XI'!E12</f>
        <v>1506.43</v>
      </c>
      <c r="F146" s="151">
        <f>'RFU XI'!F12</f>
        <v>1413.33</v>
      </c>
      <c r="G146" s="151">
        <f>'RFU XI'!G12</f>
        <v>1563.33</v>
      </c>
      <c r="H146" s="151">
        <f>'RFU XI'!H12</f>
        <v>2750</v>
      </c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3.8" x14ac:dyDescent="0.25">
      <c r="A147" s="65" t="s">
        <v>23</v>
      </c>
      <c r="B147" s="59">
        <f>IFERROR(AVERAGE(B141:B146),"-")</f>
        <v>1536.5516666666665</v>
      </c>
      <c r="C147" s="59">
        <f t="shared" ref="C147:H147" si="29">IFERROR(AVERAGE(C141:C146),"-")</f>
        <v>1545.415</v>
      </c>
      <c r="D147" s="59">
        <f t="shared" si="29"/>
        <v>760.40500000000009</v>
      </c>
      <c r="E147" s="59">
        <f t="shared" si="29"/>
        <v>1529.1483333333333</v>
      </c>
      <c r="F147" s="59">
        <f t="shared" si="29"/>
        <v>1433.61</v>
      </c>
      <c r="G147" s="59">
        <f t="shared" si="29"/>
        <v>1574.3583333333333</v>
      </c>
      <c r="H147" s="59">
        <f t="shared" si="29"/>
        <v>2690.5133333333333</v>
      </c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3.8" x14ac:dyDescent="0.25">
      <c r="A148" s="239"/>
      <c r="B148" s="240"/>
      <c r="C148" s="240"/>
      <c r="D148" s="240"/>
      <c r="E148" s="240"/>
      <c r="F148" s="240"/>
      <c r="G148" s="240"/>
      <c r="H148" s="241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3.8" x14ac:dyDescent="0.25">
      <c r="A149" s="66" t="s">
        <v>93</v>
      </c>
      <c r="B149" s="249"/>
      <c r="C149" s="243"/>
      <c r="D149" s="243"/>
      <c r="E149" s="243"/>
      <c r="F149" s="243"/>
      <c r="G149" s="243"/>
      <c r="H149" s="244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3.8" x14ac:dyDescent="0.25">
      <c r="A150" s="61" t="s">
        <v>94</v>
      </c>
      <c r="B150" s="62" t="str">
        <f>'RFU XII'!B7</f>
        <v>-</v>
      </c>
      <c r="C150" s="62" t="str">
        <f>'RFU XII'!C7</f>
        <v>-</v>
      </c>
      <c r="D150" s="62" t="str">
        <f>'RFU XII'!D7</f>
        <v>-</v>
      </c>
      <c r="E150" s="62" t="str">
        <f>'RFU XII'!E7</f>
        <v>-</v>
      </c>
      <c r="F150" s="62" t="str">
        <f>'RFU XII'!F7</f>
        <v>-</v>
      </c>
      <c r="G150" s="62" t="str">
        <f>'RFU XII'!G7</f>
        <v>-</v>
      </c>
      <c r="H150" s="62" t="str">
        <f>'RFU XII'!H7</f>
        <v>-</v>
      </c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3.8" x14ac:dyDescent="0.25">
      <c r="A151" s="61" t="s">
        <v>95</v>
      </c>
      <c r="B151" s="62">
        <f>'RFU XII'!B8</f>
        <v>1450.7150000000001</v>
      </c>
      <c r="C151" s="62" t="str">
        <f>'RFU XII'!C8</f>
        <v>-</v>
      </c>
      <c r="D151" s="62">
        <f>'RFU XII'!D8</f>
        <v>698.33500000000004</v>
      </c>
      <c r="E151" s="62">
        <f>'RFU XII'!E8</f>
        <v>1462.145</v>
      </c>
      <c r="F151" s="62">
        <f>'RFU XII'!F8</f>
        <v>1379.4450000000002</v>
      </c>
      <c r="G151" s="62">
        <f>'RFU XII'!G8</f>
        <v>1495</v>
      </c>
      <c r="H151" s="62">
        <f>'RFU XII'!H8</f>
        <v>2650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3.8" x14ac:dyDescent="0.25">
      <c r="A152" s="61" t="s">
        <v>96</v>
      </c>
      <c r="B152" s="62">
        <f>'RFU XII'!B9</f>
        <v>1450</v>
      </c>
      <c r="C152" s="62">
        <f>'RFU XII'!C9</f>
        <v>1460</v>
      </c>
      <c r="D152" s="62">
        <f>'RFU XII'!D9</f>
        <v>695.56</v>
      </c>
      <c r="E152" s="62">
        <f>'RFU XII'!E9</f>
        <v>1442.86</v>
      </c>
      <c r="F152" s="62">
        <f>'RFU XII'!F9</f>
        <v>1354</v>
      </c>
      <c r="G152" s="62">
        <f>'RFU XII'!G9</f>
        <v>1454</v>
      </c>
      <c r="H152" s="62" t="str">
        <f>'RFU XII'!H9</f>
        <v>-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3.8" x14ac:dyDescent="0.25">
      <c r="A153" s="61" t="s">
        <v>97</v>
      </c>
      <c r="B153" s="62">
        <f>'RFU XII'!B10</f>
        <v>1453.75</v>
      </c>
      <c r="C153" s="62">
        <f>'RFU XII'!C10</f>
        <v>1475.54</v>
      </c>
      <c r="D153" s="62">
        <f>'RFU XII'!D10</f>
        <v>754.62</v>
      </c>
      <c r="E153" s="62">
        <f>'RFU XII'!E10</f>
        <v>1426.43</v>
      </c>
      <c r="F153" s="62">
        <f>'RFU XII'!F10</f>
        <v>1351.85</v>
      </c>
      <c r="G153" s="62">
        <f>'RFU XII'!G10</f>
        <v>1433.64</v>
      </c>
      <c r="H153" s="62">
        <f>'RFU XII'!H10</f>
        <v>2550</v>
      </c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3.8" x14ac:dyDescent="0.25">
      <c r="A154" s="65" t="s">
        <v>23</v>
      </c>
      <c r="B154" s="59">
        <f t="shared" ref="B154:H154" si="30">IFERROR(AVERAGE(B150:B153),"-")</f>
        <v>1451.4883333333335</v>
      </c>
      <c r="C154" s="59">
        <f t="shared" si="30"/>
        <v>1467.77</v>
      </c>
      <c r="D154" s="59">
        <f t="shared" si="30"/>
        <v>716.17166666666662</v>
      </c>
      <c r="E154" s="59">
        <f t="shared" si="30"/>
        <v>1443.8116666666667</v>
      </c>
      <c r="F154" s="59">
        <f t="shared" si="30"/>
        <v>1361.7650000000001</v>
      </c>
      <c r="G154" s="59">
        <f t="shared" si="30"/>
        <v>1460.88</v>
      </c>
      <c r="H154" s="59">
        <f t="shared" si="30"/>
        <v>2600</v>
      </c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3.8" x14ac:dyDescent="0.25">
      <c r="A155" s="239"/>
      <c r="B155" s="240"/>
      <c r="C155" s="240"/>
      <c r="D155" s="240"/>
      <c r="E155" s="240"/>
      <c r="F155" s="240"/>
      <c r="G155" s="240"/>
      <c r="H155" s="241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3.8" x14ac:dyDescent="0.25">
      <c r="A156" s="66" t="s">
        <v>98</v>
      </c>
      <c r="B156" s="249"/>
      <c r="C156" s="243"/>
      <c r="D156" s="243"/>
      <c r="E156" s="243"/>
      <c r="F156" s="243"/>
      <c r="G156" s="243"/>
      <c r="H156" s="244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3.8" x14ac:dyDescent="0.25">
      <c r="A157" s="61" t="s">
        <v>99</v>
      </c>
      <c r="B157" s="62">
        <f>'RFU CARAGA'!B7</f>
        <v>1570</v>
      </c>
      <c r="C157" s="62" t="str">
        <f>'RFU CARAGA'!C7</f>
        <v>-</v>
      </c>
      <c r="D157" s="62">
        <f>'RFU CARAGA'!D7</f>
        <v>775</v>
      </c>
      <c r="E157" s="62">
        <f>'RFU CARAGA'!E7</f>
        <v>1595</v>
      </c>
      <c r="F157" s="62">
        <f>'RFU CARAGA'!F7</f>
        <v>1548.75</v>
      </c>
      <c r="G157" s="62">
        <f>'RFU CARAGA'!G7</f>
        <v>1658.75</v>
      </c>
      <c r="H157" s="62" t="str">
        <f>'RFU CARAGA'!H7</f>
        <v>-</v>
      </c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3.8" x14ac:dyDescent="0.25">
      <c r="A158" s="61" t="s">
        <v>100</v>
      </c>
      <c r="B158" s="62">
        <f>'RFU CARAGA'!B8</f>
        <v>1484</v>
      </c>
      <c r="C158" s="62" t="str">
        <f>'RFU CARAGA'!C8</f>
        <v>-</v>
      </c>
      <c r="D158" s="62">
        <f>'RFU CARAGA'!D8</f>
        <v>732</v>
      </c>
      <c r="E158" s="62">
        <f>'RFU CARAGA'!E8</f>
        <v>1520</v>
      </c>
      <c r="F158" s="62">
        <f>'RFU CARAGA'!F8</f>
        <v>1441</v>
      </c>
      <c r="G158" s="62">
        <f>'RFU CARAGA'!G8</f>
        <v>1498</v>
      </c>
      <c r="H158" s="62">
        <f>'RFU CARAGA'!H8</f>
        <v>2650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3.8" x14ac:dyDescent="0.25">
      <c r="A159" s="61" t="s">
        <v>101</v>
      </c>
      <c r="B159" s="62" t="str">
        <f>'RFU CARAGA'!B9</f>
        <v>-</v>
      </c>
      <c r="C159" s="62" t="str">
        <f>'RFU CARAGA'!C9</f>
        <v>-</v>
      </c>
      <c r="D159" s="62" t="str">
        <f>'RFU CARAGA'!D9</f>
        <v>-</v>
      </c>
      <c r="E159" s="62" t="str">
        <f>'RFU CARAGA'!E9</f>
        <v>-</v>
      </c>
      <c r="F159" s="62" t="str">
        <f>'RFU CARAGA'!F9</f>
        <v>-</v>
      </c>
      <c r="G159" s="62" t="str">
        <f>'RFU CARAGA'!G9</f>
        <v>-</v>
      </c>
      <c r="H159" s="62" t="str">
        <f>'RFU CARAGA'!H9</f>
        <v>-</v>
      </c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3.8" x14ac:dyDescent="0.25">
      <c r="A160" s="61" t="s">
        <v>102</v>
      </c>
      <c r="B160" s="62" t="str">
        <f>'RFU CARAGA'!B10</f>
        <v>-</v>
      </c>
      <c r="C160" s="62" t="str">
        <f>'RFU CARAGA'!C10</f>
        <v>-</v>
      </c>
      <c r="D160" s="62" t="str">
        <f>'RFU CARAGA'!D10</f>
        <v>-</v>
      </c>
      <c r="E160" s="62" t="str">
        <f>'RFU CARAGA'!E10</f>
        <v>-</v>
      </c>
      <c r="F160" s="62" t="str">
        <f>'RFU CARAGA'!F10</f>
        <v>-</v>
      </c>
      <c r="G160" s="62" t="str">
        <f>'RFU CARAGA'!G10</f>
        <v>-</v>
      </c>
      <c r="H160" s="62" t="str">
        <f>'RFU CARAGA'!H10</f>
        <v>-</v>
      </c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3.8" x14ac:dyDescent="0.25">
      <c r="A161" s="65" t="s">
        <v>23</v>
      </c>
      <c r="B161" s="59">
        <f>IFERROR(AVERAGE(B157:B160),"-")</f>
        <v>1527</v>
      </c>
      <c r="C161" s="59" t="str">
        <f t="shared" ref="C161:H161" si="31">IFERROR(AVERAGE(C157:C160),"-")</f>
        <v>-</v>
      </c>
      <c r="D161" s="59">
        <f t="shared" si="31"/>
        <v>753.5</v>
      </c>
      <c r="E161" s="59">
        <f t="shared" si="31"/>
        <v>1557.5</v>
      </c>
      <c r="F161" s="59">
        <f t="shared" si="31"/>
        <v>1494.875</v>
      </c>
      <c r="G161" s="59">
        <f t="shared" si="31"/>
        <v>1578.375</v>
      </c>
      <c r="H161" s="59">
        <f t="shared" si="31"/>
        <v>2650</v>
      </c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3.8" x14ac:dyDescent="0.25">
      <c r="A162" s="236"/>
      <c r="B162" s="237"/>
      <c r="C162" s="237"/>
      <c r="D162" s="237"/>
      <c r="E162" s="237"/>
      <c r="F162" s="237"/>
      <c r="G162" s="237"/>
      <c r="H162" s="238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3.8" x14ac:dyDescent="0.25">
      <c r="A163" s="66" t="s">
        <v>103</v>
      </c>
      <c r="B163" s="242"/>
      <c r="C163" s="243"/>
      <c r="D163" s="243"/>
      <c r="E163" s="243"/>
      <c r="F163" s="243"/>
      <c r="G163" s="243"/>
      <c r="H163" s="244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3.8" x14ac:dyDescent="0.25">
      <c r="A164" s="149" t="s">
        <v>253</v>
      </c>
      <c r="B164" s="220">
        <f>BARMM!B7</f>
        <v>1432</v>
      </c>
      <c r="C164" s="220">
        <f>BARMM!C7</f>
        <v>1477.5</v>
      </c>
      <c r="D164" s="220">
        <f>BARMM!D7</f>
        <v>713</v>
      </c>
      <c r="E164" s="220">
        <f>BARMM!E7</f>
        <v>1394.44</v>
      </c>
      <c r="F164" s="220">
        <f>BARMM!F7</f>
        <v>1319.29</v>
      </c>
      <c r="G164" s="220">
        <f>BARMM!G7</f>
        <v>1447.5</v>
      </c>
      <c r="H164" s="200" t="str">
        <f>BARMM!H7</f>
        <v>-</v>
      </c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3.8" x14ac:dyDescent="0.25">
      <c r="A165" s="65" t="s">
        <v>23</v>
      </c>
      <c r="B165" s="69">
        <f>B164</f>
        <v>1432</v>
      </c>
      <c r="C165" s="69">
        <f t="shared" ref="C165:H165" si="32">C164</f>
        <v>1477.5</v>
      </c>
      <c r="D165" s="69">
        <f t="shared" si="32"/>
        <v>713</v>
      </c>
      <c r="E165" s="69">
        <f t="shared" si="32"/>
        <v>1394.44</v>
      </c>
      <c r="F165" s="69">
        <f t="shared" si="32"/>
        <v>1319.29</v>
      </c>
      <c r="G165" s="69">
        <f t="shared" si="32"/>
        <v>1447.5</v>
      </c>
      <c r="H165" s="69" t="str">
        <f t="shared" si="32"/>
        <v>-</v>
      </c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3.8" x14ac:dyDescent="0.25"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3.8" x14ac:dyDescent="0.25">
      <c r="A167" s="38" t="s">
        <v>270</v>
      </c>
      <c r="B167" s="254"/>
      <c r="C167" s="255"/>
      <c r="D167" s="255"/>
      <c r="E167" s="255"/>
      <c r="F167" s="255"/>
      <c r="G167" s="255"/>
      <c r="H167" s="256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3.8" x14ac:dyDescent="0.25">
      <c r="A168" s="106" t="s">
        <v>266</v>
      </c>
      <c r="B168" s="223">
        <f>NCR!B7</f>
        <v>2050</v>
      </c>
      <c r="C168" s="223" t="str">
        <f>NCR!C7</f>
        <v>-</v>
      </c>
      <c r="D168" s="223">
        <f>NCR!D7</f>
        <v>800</v>
      </c>
      <c r="E168" s="223">
        <f>NCR!E7</f>
        <v>2050</v>
      </c>
      <c r="F168" s="223">
        <f>NCR!F7</f>
        <v>1600</v>
      </c>
      <c r="G168" s="223">
        <f>NCR!G7</f>
        <v>3000</v>
      </c>
      <c r="H168" s="223" t="str">
        <f>NCR!H7</f>
        <v>-</v>
      </c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3.8" x14ac:dyDescent="0.25">
      <c r="A169" s="39" t="s">
        <v>23</v>
      </c>
      <c r="B169" s="139">
        <f t="shared" ref="B169:H169" si="33">IFERROR(AVERAGE(B168:B168),"-")</f>
        <v>2050</v>
      </c>
      <c r="C169" s="139" t="str">
        <f t="shared" si="33"/>
        <v>-</v>
      </c>
      <c r="D169" s="139">
        <f t="shared" si="33"/>
        <v>800</v>
      </c>
      <c r="E169" s="139">
        <f t="shared" si="33"/>
        <v>2050</v>
      </c>
      <c r="F169" s="139">
        <f t="shared" si="33"/>
        <v>1600</v>
      </c>
      <c r="G169" s="139">
        <f t="shared" si="33"/>
        <v>3000</v>
      </c>
      <c r="H169" s="139" t="str">
        <f t="shared" si="33"/>
        <v>-</v>
      </c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3.8" x14ac:dyDescent="0.25">
      <c r="A170" s="114"/>
      <c r="B170" s="71"/>
      <c r="C170" s="71"/>
      <c r="D170" s="71"/>
      <c r="E170" s="71"/>
      <c r="F170" s="71"/>
      <c r="G170" s="71"/>
      <c r="H170" s="71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3.8" x14ac:dyDescent="0.25">
      <c r="A171" s="71"/>
      <c r="B171" s="71"/>
      <c r="C171" s="72"/>
      <c r="D171" s="72"/>
      <c r="E171" s="72"/>
      <c r="F171" s="72"/>
      <c r="G171" s="72"/>
      <c r="H171" s="72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3.8" x14ac:dyDescent="0.25">
      <c r="A172" s="73" t="s">
        <v>107</v>
      </c>
      <c r="B172" s="73"/>
      <c r="C172" s="73"/>
      <c r="D172" s="73" t="s">
        <v>108</v>
      </c>
      <c r="E172" s="74"/>
      <c r="F172" s="73"/>
      <c r="G172" s="183" t="s">
        <v>109</v>
      </c>
      <c r="H172" s="186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3.8" x14ac:dyDescent="0.25">
      <c r="A173" s="72"/>
      <c r="B173" s="72"/>
      <c r="C173" s="72"/>
      <c r="D173" s="72"/>
      <c r="E173" s="185"/>
      <c r="F173" s="72"/>
      <c r="G173" s="72"/>
      <c r="H173" s="186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3.8" x14ac:dyDescent="0.25">
      <c r="A174" s="73"/>
      <c r="B174" s="73"/>
      <c r="C174" s="72"/>
      <c r="D174" s="73"/>
      <c r="E174" s="185"/>
      <c r="F174" s="185"/>
      <c r="G174" s="184"/>
      <c r="H174" s="186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3.8" x14ac:dyDescent="0.25">
      <c r="A175" s="245" t="s">
        <v>277</v>
      </c>
      <c r="B175" s="245"/>
      <c r="C175" s="246"/>
      <c r="D175" s="185" t="s">
        <v>244</v>
      </c>
      <c r="E175" s="74"/>
      <c r="F175" s="184"/>
      <c r="G175" s="253"/>
      <c r="H175" s="23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5" x14ac:dyDescent="0.25">
      <c r="A176" s="215" t="s">
        <v>110</v>
      </c>
      <c r="B176" s="191"/>
      <c r="C176" s="191"/>
      <c r="D176" s="75" t="s">
        <v>245</v>
      </c>
      <c r="E176" s="74"/>
      <c r="F176" s="183"/>
      <c r="G176" s="234" t="s">
        <v>278</v>
      </c>
      <c r="H176" s="23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3.8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3.8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3.8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3.8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3.8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3.8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3.8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3.8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3.8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3.8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3.8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3.8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3.8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3.8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3.8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3.8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3.8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3.8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3.8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3.8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3.8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3.8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3.8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3.8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3.8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3.8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3.8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3.8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3.8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3.8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3.8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3.8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3.8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3.8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3.8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3.8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3.8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3.8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3.8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3.8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3.8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3.8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3.8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3.8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3.8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3.8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3.8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3.8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3.8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3.8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3.8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3.8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3.8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3.8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3.8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3.8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3.8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3.8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3.8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3.8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3.8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3.8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3.8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3.8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3.8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3.8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3.8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3.8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3.8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3.8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3.8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3.8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3.8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3.8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3.8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3.8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3.8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3.8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3.8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3.8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3.8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3.8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3.8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3.8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3.8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3.8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3.8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3.8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3.8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3.8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3.8" x14ac:dyDescent="0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3.8" x14ac:dyDescent="0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3.8" x14ac:dyDescent="0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3.8" x14ac:dyDescent="0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3.8" x14ac:dyDescent="0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3.8" x14ac:dyDescent="0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3.8" x14ac:dyDescent="0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3.8" x14ac:dyDescent="0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3.8" x14ac:dyDescent="0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3.8" x14ac:dyDescent="0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3.8" x14ac:dyDescent="0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3.8" x14ac:dyDescent="0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3.8" x14ac:dyDescent="0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3.8" x14ac:dyDescent="0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3.8" x14ac:dyDescent="0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3.8" x14ac:dyDescent="0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3.8" x14ac:dyDescent="0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3.8" x14ac:dyDescent="0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3.8" x14ac:dyDescent="0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3.8" x14ac:dyDescent="0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3.8" x14ac:dyDescent="0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3.8" x14ac:dyDescent="0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3.8" x14ac:dyDescent="0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3.8" x14ac:dyDescent="0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3.8" x14ac:dyDescent="0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3.8" x14ac:dyDescent="0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3.8" x14ac:dyDescent="0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3.8" x14ac:dyDescent="0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3.8" x14ac:dyDescent="0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3.8" x14ac:dyDescent="0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3.8" x14ac:dyDescent="0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3.8" x14ac:dyDescent="0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3.8" x14ac:dyDescent="0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3.8" x14ac:dyDescent="0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3.8" x14ac:dyDescent="0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3.8" x14ac:dyDescent="0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3.8" x14ac:dyDescent="0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3.8" x14ac:dyDescent="0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3.8" x14ac:dyDescent="0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3.8" x14ac:dyDescent="0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3.8" x14ac:dyDescent="0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3.8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3.8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3.8" x14ac:dyDescent="0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3.8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3.8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3.8" x14ac:dyDescent="0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3.8" x14ac:dyDescent="0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3.8" x14ac:dyDescent="0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3.8" x14ac:dyDescent="0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3.8" x14ac:dyDescent="0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3.8" x14ac:dyDescent="0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3.8" x14ac:dyDescent="0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3.8" x14ac:dyDescent="0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3.8" x14ac:dyDescent="0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3.8" x14ac:dyDescent="0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3.8" x14ac:dyDescent="0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3.8" x14ac:dyDescent="0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3.8" x14ac:dyDescent="0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3.8" x14ac:dyDescent="0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3.8" x14ac:dyDescent="0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3.8" x14ac:dyDescent="0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3.8" x14ac:dyDescent="0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3.8" x14ac:dyDescent="0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3.8" x14ac:dyDescent="0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3.8" x14ac:dyDescent="0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3.8" x14ac:dyDescent="0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3.8" x14ac:dyDescent="0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3.8" x14ac:dyDescent="0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3.8" x14ac:dyDescent="0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3.8" x14ac:dyDescent="0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3.8" x14ac:dyDescent="0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3.8" x14ac:dyDescent="0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3.8" x14ac:dyDescent="0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3.8" x14ac:dyDescent="0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3.8" x14ac:dyDescent="0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3.8" x14ac:dyDescent="0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3.8" x14ac:dyDescent="0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3.8" x14ac:dyDescent="0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3.8" x14ac:dyDescent="0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3.8" x14ac:dyDescent="0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3.8" x14ac:dyDescent="0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3.8" x14ac:dyDescent="0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3.8" x14ac:dyDescent="0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3.8" x14ac:dyDescent="0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3.8" x14ac:dyDescent="0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3.8" x14ac:dyDescent="0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3.8" x14ac:dyDescent="0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3.8" x14ac:dyDescent="0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3.8" x14ac:dyDescent="0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3.8" x14ac:dyDescent="0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3.8" x14ac:dyDescent="0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3.8" x14ac:dyDescent="0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3.8" x14ac:dyDescent="0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3.8" x14ac:dyDescent="0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3.8" x14ac:dyDescent="0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3.8" x14ac:dyDescent="0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3.8" x14ac:dyDescent="0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3.8" x14ac:dyDescent="0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3.8" x14ac:dyDescent="0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3.8" x14ac:dyDescent="0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3.8" x14ac:dyDescent="0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3.8" x14ac:dyDescent="0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3.8" x14ac:dyDescent="0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3.8" x14ac:dyDescent="0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3.8" x14ac:dyDescent="0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3.8" x14ac:dyDescent="0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3.8" x14ac:dyDescent="0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3.8" x14ac:dyDescent="0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3.8" x14ac:dyDescent="0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3.8" x14ac:dyDescent="0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3.8" x14ac:dyDescent="0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3.8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3.8" x14ac:dyDescent="0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3.8" x14ac:dyDescent="0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3.8" x14ac:dyDescent="0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3.8" x14ac:dyDescent="0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3.8" x14ac:dyDescent="0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3.8" x14ac:dyDescent="0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3.8" x14ac:dyDescent="0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3.8" x14ac:dyDescent="0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3.8" x14ac:dyDescent="0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3.8" x14ac:dyDescent="0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3.8" x14ac:dyDescent="0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3.8" x14ac:dyDescent="0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3.8" x14ac:dyDescent="0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3.8" x14ac:dyDescent="0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3.8" x14ac:dyDescent="0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3.8" x14ac:dyDescent="0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3.8" x14ac:dyDescent="0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3.8" x14ac:dyDescent="0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3.8" x14ac:dyDescent="0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3.8" x14ac:dyDescent="0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3.8" x14ac:dyDescent="0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3.8" x14ac:dyDescent="0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3.8" x14ac:dyDescent="0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3.8" x14ac:dyDescent="0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3.8" x14ac:dyDescent="0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3.8" x14ac:dyDescent="0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3.8" x14ac:dyDescent="0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3.8" x14ac:dyDescent="0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3.8" x14ac:dyDescent="0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3.8" x14ac:dyDescent="0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3.8" x14ac:dyDescent="0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3.8" x14ac:dyDescent="0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3.8" x14ac:dyDescent="0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3.8" x14ac:dyDescent="0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3.8" x14ac:dyDescent="0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3.8" x14ac:dyDescent="0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3.8" x14ac:dyDescent="0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3.8" x14ac:dyDescent="0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3.8" x14ac:dyDescent="0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3.8" x14ac:dyDescent="0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3.8" x14ac:dyDescent="0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3.8" x14ac:dyDescent="0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3.8" x14ac:dyDescent="0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3.8" x14ac:dyDescent="0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3.8" x14ac:dyDescent="0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3.8" x14ac:dyDescent="0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3.8" x14ac:dyDescent="0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3.8" x14ac:dyDescent="0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3.8" x14ac:dyDescent="0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3.8" x14ac:dyDescent="0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3.8" x14ac:dyDescent="0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3.8" x14ac:dyDescent="0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3.8" x14ac:dyDescent="0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3.8" x14ac:dyDescent="0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3.8" x14ac:dyDescent="0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3.8" x14ac:dyDescent="0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3.8" x14ac:dyDescent="0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3.8" x14ac:dyDescent="0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3.8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3.8" x14ac:dyDescent="0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3.8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3.8" x14ac:dyDescent="0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3.8" x14ac:dyDescent="0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3.8" x14ac:dyDescent="0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3.8" x14ac:dyDescent="0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3.8" x14ac:dyDescent="0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3.8" x14ac:dyDescent="0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3.8" x14ac:dyDescent="0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3.8" x14ac:dyDescent="0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3.8" x14ac:dyDescent="0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3.8" x14ac:dyDescent="0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3.8" x14ac:dyDescent="0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3.8" x14ac:dyDescent="0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3.8" x14ac:dyDescent="0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3.8" x14ac:dyDescent="0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3.8" x14ac:dyDescent="0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3.8" x14ac:dyDescent="0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3.8" x14ac:dyDescent="0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3.8" x14ac:dyDescent="0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3.8" x14ac:dyDescent="0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3.8" x14ac:dyDescent="0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3.8" x14ac:dyDescent="0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3.8" x14ac:dyDescent="0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3.8" x14ac:dyDescent="0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3.8" x14ac:dyDescent="0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3.8" x14ac:dyDescent="0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3.8" x14ac:dyDescent="0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3.8" x14ac:dyDescent="0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3.8" x14ac:dyDescent="0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3.8" x14ac:dyDescent="0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3.8" x14ac:dyDescent="0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3.8" x14ac:dyDescent="0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3.8" x14ac:dyDescent="0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3.8" x14ac:dyDescent="0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3.8" x14ac:dyDescent="0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3.8" x14ac:dyDescent="0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3.8" x14ac:dyDescent="0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3.8" x14ac:dyDescent="0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3.8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3.8" x14ac:dyDescent="0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3.8" x14ac:dyDescent="0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3.8" x14ac:dyDescent="0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3.8" x14ac:dyDescent="0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3.8" x14ac:dyDescent="0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3.8" x14ac:dyDescent="0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3.8" x14ac:dyDescent="0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3.8" x14ac:dyDescent="0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3.8" x14ac:dyDescent="0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3.8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3.8" x14ac:dyDescent="0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3.8" x14ac:dyDescent="0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3.8" x14ac:dyDescent="0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3.8" x14ac:dyDescent="0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3.8" x14ac:dyDescent="0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3.8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3.8" x14ac:dyDescent="0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3.8" x14ac:dyDescent="0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3.8" x14ac:dyDescent="0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3.8" x14ac:dyDescent="0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3.8" x14ac:dyDescent="0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3.8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3.8" x14ac:dyDescent="0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3.8" x14ac:dyDescent="0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3.8" x14ac:dyDescent="0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3.8" x14ac:dyDescent="0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3.8" x14ac:dyDescent="0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3.8" x14ac:dyDescent="0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3.8" x14ac:dyDescent="0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3.8" x14ac:dyDescent="0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3.8" x14ac:dyDescent="0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3.8" x14ac:dyDescent="0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3.8" x14ac:dyDescent="0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3.8" x14ac:dyDescent="0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3.8" x14ac:dyDescent="0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3.8" x14ac:dyDescent="0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3.8" x14ac:dyDescent="0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3.8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3.8" x14ac:dyDescent="0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3.8" x14ac:dyDescent="0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3.8" x14ac:dyDescent="0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3.8" x14ac:dyDescent="0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3.8" x14ac:dyDescent="0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3.8" x14ac:dyDescent="0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3.8" x14ac:dyDescent="0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3.8" x14ac:dyDescent="0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3.8" x14ac:dyDescent="0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3.8" x14ac:dyDescent="0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3.8" x14ac:dyDescent="0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3.8" x14ac:dyDescent="0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3.8" x14ac:dyDescent="0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3.8" x14ac:dyDescent="0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3.8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3.8" x14ac:dyDescent="0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3.8" x14ac:dyDescent="0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3.8" x14ac:dyDescent="0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3.8" x14ac:dyDescent="0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3.8" x14ac:dyDescent="0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3.8" x14ac:dyDescent="0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3.8" x14ac:dyDescent="0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3.8" x14ac:dyDescent="0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3.8" x14ac:dyDescent="0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3.8" x14ac:dyDescent="0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3.8" x14ac:dyDescent="0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3.8" x14ac:dyDescent="0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3.8" x14ac:dyDescent="0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3.8" x14ac:dyDescent="0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3.8" x14ac:dyDescent="0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3.8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3.8" x14ac:dyDescent="0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3.8" x14ac:dyDescent="0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3.8" x14ac:dyDescent="0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3.8" x14ac:dyDescent="0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3.8" x14ac:dyDescent="0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3.8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3.8" x14ac:dyDescent="0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3.8" x14ac:dyDescent="0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3.8" x14ac:dyDescent="0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3.8" x14ac:dyDescent="0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3.8" x14ac:dyDescent="0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3.8" x14ac:dyDescent="0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3.8" x14ac:dyDescent="0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3.8" x14ac:dyDescent="0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3.8" x14ac:dyDescent="0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3.8" x14ac:dyDescent="0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3.8" x14ac:dyDescent="0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3.8" x14ac:dyDescent="0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3.8" x14ac:dyDescent="0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3.8" x14ac:dyDescent="0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3.8" x14ac:dyDescent="0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3.8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3.8" x14ac:dyDescent="0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3.8" x14ac:dyDescent="0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3.8" x14ac:dyDescent="0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3.8" x14ac:dyDescent="0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3.8" x14ac:dyDescent="0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3.8" x14ac:dyDescent="0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3.8" x14ac:dyDescent="0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3.8" x14ac:dyDescent="0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3.8" x14ac:dyDescent="0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3.8" x14ac:dyDescent="0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3.8" x14ac:dyDescent="0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3.8" x14ac:dyDescent="0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3.8" x14ac:dyDescent="0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3.8" x14ac:dyDescent="0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3.8" x14ac:dyDescent="0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3.8" x14ac:dyDescent="0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3.8" x14ac:dyDescent="0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3.8" x14ac:dyDescent="0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3.8" x14ac:dyDescent="0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3.8" x14ac:dyDescent="0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3.8" x14ac:dyDescent="0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3.8" x14ac:dyDescent="0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3.8" x14ac:dyDescent="0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3.8" x14ac:dyDescent="0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3.8" x14ac:dyDescent="0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3.8" x14ac:dyDescent="0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3.8" x14ac:dyDescent="0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3.8" x14ac:dyDescent="0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3.8" x14ac:dyDescent="0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3.8" x14ac:dyDescent="0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3.8" x14ac:dyDescent="0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3.8" x14ac:dyDescent="0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3.8" x14ac:dyDescent="0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3.8" x14ac:dyDescent="0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3.8" x14ac:dyDescent="0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3.8" x14ac:dyDescent="0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3.8" x14ac:dyDescent="0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3.8" x14ac:dyDescent="0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3.8" x14ac:dyDescent="0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3.8" x14ac:dyDescent="0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3.8" x14ac:dyDescent="0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3.8" x14ac:dyDescent="0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3.8" x14ac:dyDescent="0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3.8" x14ac:dyDescent="0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3.8" x14ac:dyDescent="0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3.8" x14ac:dyDescent="0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3.8" x14ac:dyDescent="0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3.8" x14ac:dyDescent="0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3.8" x14ac:dyDescent="0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3.8" x14ac:dyDescent="0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3.8" x14ac:dyDescent="0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3.8" x14ac:dyDescent="0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3.8" x14ac:dyDescent="0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3.8" x14ac:dyDescent="0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3.8" x14ac:dyDescent="0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3.8" x14ac:dyDescent="0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3.8" x14ac:dyDescent="0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3.8" x14ac:dyDescent="0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3.8" x14ac:dyDescent="0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3.8" x14ac:dyDescent="0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3.8" x14ac:dyDescent="0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3.8" x14ac:dyDescent="0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3.8" x14ac:dyDescent="0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3.8" x14ac:dyDescent="0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3.8" x14ac:dyDescent="0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3.8" x14ac:dyDescent="0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3.8" x14ac:dyDescent="0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3.8" x14ac:dyDescent="0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3.8" x14ac:dyDescent="0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3.8" x14ac:dyDescent="0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3.8" x14ac:dyDescent="0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3.8" x14ac:dyDescent="0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3.8" x14ac:dyDescent="0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3.8" x14ac:dyDescent="0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3.8" x14ac:dyDescent="0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3.8" x14ac:dyDescent="0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3.8" x14ac:dyDescent="0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3.8" x14ac:dyDescent="0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3.8" x14ac:dyDescent="0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3.8" x14ac:dyDescent="0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3.8" x14ac:dyDescent="0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3.8" x14ac:dyDescent="0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3.8" x14ac:dyDescent="0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3.8" x14ac:dyDescent="0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3.8" x14ac:dyDescent="0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3.8" x14ac:dyDescent="0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3.8" x14ac:dyDescent="0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3.8" x14ac:dyDescent="0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3.8" x14ac:dyDescent="0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3.8" x14ac:dyDescent="0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3.8" x14ac:dyDescent="0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3.8" x14ac:dyDescent="0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3.8" x14ac:dyDescent="0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3.8" x14ac:dyDescent="0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3.8" x14ac:dyDescent="0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3.8" x14ac:dyDescent="0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3.8" x14ac:dyDescent="0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3.8" x14ac:dyDescent="0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3.8" x14ac:dyDescent="0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3.8" x14ac:dyDescent="0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3.8" x14ac:dyDescent="0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3.8" x14ac:dyDescent="0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3.8" x14ac:dyDescent="0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3.8" x14ac:dyDescent="0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3.8" x14ac:dyDescent="0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3.8" x14ac:dyDescent="0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3.8" x14ac:dyDescent="0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3.8" x14ac:dyDescent="0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3.8" x14ac:dyDescent="0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3.8" x14ac:dyDescent="0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3.8" x14ac:dyDescent="0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3.8" x14ac:dyDescent="0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3.8" x14ac:dyDescent="0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3.8" x14ac:dyDescent="0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3.8" x14ac:dyDescent="0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3.8" x14ac:dyDescent="0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3.8" x14ac:dyDescent="0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3.8" x14ac:dyDescent="0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3.8" x14ac:dyDescent="0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3.8" x14ac:dyDescent="0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3.8" x14ac:dyDescent="0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3.8" x14ac:dyDescent="0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3.8" x14ac:dyDescent="0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3.8" x14ac:dyDescent="0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3.8" x14ac:dyDescent="0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3.8" x14ac:dyDescent="0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3.8" x14ac:dyDescent="0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3.8" x14ac:dyDescent="0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3.8" x14ac:dyDescent="0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3.8" x14ac:dyDescent="0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3.8" x14ac:dyDescent="0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3.8" x14ac:dyDescent="0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3.8" x14ac:dyDescent="0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3.8" x14ac:dyDescent="0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3.8" x14ac:dyDescent="0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3.8" x14ac:dyDescent="0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3.8" x14ac:dyDescent="0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3.8" x14ac:dyDescent="0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3.8" x14ac:dyDescent="0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3.8" x14ac:dyDescent="0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3.8" x14ac:dyDescent="0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3.8" x14ac:dyDescent="0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3.8" x14ac:dyDescent="0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3.8" x14ac:dyDescent="0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3.8" x14ac:dyDescent="0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3.8" x14ac:dyDescent="0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3.8" x14ac:dyDescent="0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3.8" x14ac:dyDescent="0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3.8" x14ac:dyDescent="0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3.8" x14ac:dyDescent="0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3.8" x14ac:dyDescent="0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3.8" x14ac:dyDescent="0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3.8" x14ac:dyDescent="0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3.8" x14ac:dyDescent="0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3.8" x14ac:dyDescent="0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3.8" x14ac:dyDescent="0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3.8" x14ac:dyDescent="0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3.8" x14ac:dyDescent="0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3.8" x14ac:dyDescent="0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3.8" x14ac:dyDescent="0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3.8" x14ac:dyDescent="0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3.8" x14ac:dyDescent="0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3.8" x14ac:dyDescent="0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3.8" x14ac:dyDescent="0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3.8" x14ac:dyDescent="0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3.8" x14ac:dyDescent="0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3.8" x14ac:dyDescent="0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3.8" x14ac:dyDescent="0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3.8" x14ac:dyDescent="0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3.8" x14ac:dyDescent="0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3.8" x14ac:dyDescent="0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3.8" x14ac:dyDescent="0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3.8" x14ac:dyDescent="0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3.8" x14ac:dyDescent="0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3.8" x14ac:dyDescent="0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3.8" x14ac:dyDescent="0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3.8" x14ac:dyDescent="0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3.8" x14ac:dyDescent="0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3.8" x14ac:dyDescent="0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3.8" x14ac:dyDescent="0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3.8" x14ac:dyDescent="0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3.8" x14ac:dyDescent="0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3.8" x14ac:dyDescent="0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3.8" x14ac:dyDescent="0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3.8" x14ac:dyDescent="0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3.8" x14ac:dyDescent="0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3.8" x14ac:dyDescent="0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3.8" x14ac:dyDescent="0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3.8" x14ac:dyDescent="0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3.8" x14ac:dyDescent="0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3.8" x14ac:dyDescent="0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3.8" x14ac:dyDescent="0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3.8" x14ac:dyDescent="0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3.8" x14ac:dyDescent="0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3.8" x14ac:dyDescent="0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3.8" x14ac:dyDescent="0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3.8" x14ac:dyDescent="0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3.8" x14ac:dyDescent="0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3.8" x14ac:dyDescent="0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3.8" x14ac:dyDescent="0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3.8" x14ac:dyDescent="0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3.8" x14ac:dyDescent="0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3.8" x14ac:dyDescent="0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3.8" x14ac:dyDescent="0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3.8" x14ac:dyDescent="0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3.8" x14ac:dyDescent="0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3.8" x14ac:dyDescent="0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3.8" x14ac:dyDescent="0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3.8" x14ac:dyDescent="0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3.8" x14ac:dyDescent="0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3.8" x14ac:dyDescent="0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3.8" x14ac:dyDescent="0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3.8" x14ac:dyDescent="0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3.8" x14ac:dyDescent="0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3.8" x14ac:dyDescent="0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3.8" x14ac:dyDescent="0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3.8" x14ac:dyDescent="0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3.8" x14ac:dyDescent="0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3.8" x14ac:dyDescent="0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3.8" x14ac:dyDescent="0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3.8" x14ac:dyDescent="0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3.8" x14ac:dyDescent="0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3.8" x14ac:dyDescent="0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3.8" x14ac:dyDescent="0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3.8" x14ac:dyDescent="0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3.8" x14ac:dyDescent="0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3.8" x14ac:dyDescent="0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3.8" x14ac:dyDescent="0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3.8" x14ac:dyDescent="0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3.8" x14ac:dyDescent="0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3.8" x14ac:dyDescent="0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3.8" x14ac:dyDescent="0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3.8" x14ac:dyDescent="0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3.8" x14ac:dyDescent="0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3.8" x14ac:dyDescent="0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3.8" x14ac:dyDescent="0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3.8" x14ac:dyDescent="0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3.8" x14ac:dyDescent="0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3.8" x14ac:dyDescent="0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3.8" x14ac:dyDescent="0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3.8" x14ac:dyDescent="0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3.8" x14ac:dyDescent="0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3.8" x14ac:dyDescent="0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3.8" x14ac:dyDescent="0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3.8" x14ac:dyDescent="0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3.8" x14ac:dyDescent="0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3.8" x14ac:dyDescent="0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3.8" x14ac:dyDescent="0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3.8" x14ac:dyDescent="0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3.8" x14ac:dyDescent="0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3.8" x14ac:dyDescent="0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3.8" x14ac:dyDescent="0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3.8" x14ac:dyDescent="0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3.8" x14ac:dyDescent="0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3.8" x14ac:dyDescent="0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3.8" x14ac:dyDescent="0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3.8" x14ac:dyDescent="0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3.8" x14ac:dyDescent="0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3.8" x14ac:dyDescent="0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3.8" x14ac:dyDescent="0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3.8" x14ac:dyDescent="0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3.8" x14ac:dyDescent="0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3.8" x14ac:dyDescent="0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3.8" x14ac:dyDescent="0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3.8" x14ac:dyDescent="0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3.8" x14ac:dyDescent="0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3.8" x14ac:dyDescent="0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3.8" x14ac:dyDescent="0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3.8" x14ac:dyDescent="0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3.8" x14ac:dyDescent="0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3.8" x14ac:dyDescent="0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3.8" x14ac:dyDescent="0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3.8" x14ac:dyDescent="0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3.8" x14ac:dyDescent="0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3.8" x14ac:dyDescent="0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3.8" x14ac:dyDescent="0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3.8" x14ac:dyDescent="0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3.8" x14ac:dyDescent="0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3.8" x14ac:dyDescent="0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3.8" x14ac:dyDescent="0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3.8" x14ac:dyDescent="0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3.8" x14ac:dyDescent="0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3.8" x14ac:dyDescent="0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3.8" x14ac:dyDescent="0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3.8" x14ac:dyDescent="0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3.8" x14ac:dyDescent="0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3.8" x14ac:dyDescent="0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3.8" x14ac:dyDescent="0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3.8" x14ac:dyDescent="0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3.8" x14ac:dyDescent="0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3.8" x14ac:dyDescent="0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3.8" x14ac:dyDescent="0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3.8" x14ac:dyDescent="0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3.8" x14ac:dyDescent="0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3.8" x14ac:dyDescent="0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3.8" x14ac:dyDescent="0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3.8" x14ac:dyDescent="0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3.8" x14ac:dyDescent="0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3.8" x14ac:dyDescent="0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3.8" x14ac:dyDescent="0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3.8" x14ac:dyDescent="0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3.8" x14ac:dyDescent="0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3.8" x14ac:dyDescent="0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3.8" x14ac:dyDescent="0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3.8" x14ac:dyDescent="0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3.8" x14ac:dyDescent="0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3.8" x14ac:dyDescent="0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3.8" x14ac:dyDescent="0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3.8" x14ac:dyDescent="0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3.8" x14ac:dyDescent="0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3.8" x14ac:dyDescent="0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3.8" x14ac:dyDescent="0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3.8" x14ac:dyDescent="0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3.8" x14ac:dyDescent="0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3.8" x14ac:dyDescent="0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3.8" x14ac:dyDescent="0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3.8" x14ac:dyDescent="0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3.8" x14ac:dyDescent="0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3.8" x14ac:dyDescent="0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3.8" x14ac:dyDescent="0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3.8" x14ac:dyDescent="0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3.8" x14ac:dyDescent="0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3.8" x14ac:dyDescent="0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3.8" x14ac:dyDescent="0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3.8" x14ac:dyDescent="0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3.8" x14ac:dyDescent="0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3.8" x14ac:dyDescent="0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3.8" x14ac:dyDescent="0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3.8" x14ac:dyDescent="0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3.8" x14ac:dyDescent="0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3.8" x14ac:dyDescent="0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3.8" x14ac:dyDescent="0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3.8" x14ac:dyDescent="0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3.8" x14ac:dyDescent="0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3.8" x14ac:dyDescent="0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3.8" x14ac:dyDescent="0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3.8" x14ac:dyDescent="0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3.8" x14ac:dyDescent="0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3.8" x14ac:dyDescent="0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3.8" x14ac:dyDescent="0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3.8" x14ac:dyDescent="0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3.8" x14ac:dyDescent="0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3.8" x14ac:dyDescent="0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3.8" x14ac:dyDescent="0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3.8" x14ac:dyDescent="0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3.8" x14ac:dyDescent="0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3.8" x14ac:dyDescent="0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3.8" x14ac:dyDescent="0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3.8" x14ac:dyDescent="0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3.8" x14ac:dyDescent="0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3.8" x14ac:dyDescent="0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3.8" x14ac:dyDescent="0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3.8" x14ac:dyDescent="0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3.8" x14ac:dyDescent="0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3.8" x14ac:dyDescent="0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3.8" x14ac:dyDescent="0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3.8" x14ac:dyDescent="0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3.8" x14ac:dyDescent="0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3.8" x14ac:dyDescent="0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3.8" x14ac:dyDescent="0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3.8" x14ac:dyDescent="0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3.8" x14ac:dyDescent="0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3.8" x14ac:dyDescent="0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3.8" x14ac:dyDescent="0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3.8" x14ac:dyDescent="0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3.8" x14ac:dyDescent="0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3.8" x14ac:dyDescent="0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3.8" x14ac:dyDescent="0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3.8" x14ac:dyDescent="0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3.8" x14ac:dyDescent="0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3.8" x14ac:dyDescent="0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3.8" x14ac:dyDescent="0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3.8" x14ac:dyDescent="0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3.8" x14ac:dyDescent="0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3.8" x14ac:dyDescent="0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3.8" x14ac:dyDescent="0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3.8" x14ac:dyDescent="0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3.8" x14ac:dyDescent="0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3.8" x14ac:dyDescent="0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3.8" x14ac:dyDescent="0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3.8" x14ac:dyDescent="0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3.8" x14ac:dyDescent="0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3.8" x14ac:dyDescent="0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3.8" x14ac:dyDescent="0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3.8" x14ac:dyDescent="0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3.8" x14ac:dyDescent="0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3.8" x14ac:dyDescent="0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3.8" x14ac:dyDescent="0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3.8" x14ac:dyDescent="0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3.8" x14ac:dyDescent="0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3.8" x14ac:dyDescent="0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3.8" x14ac:dyDescent="0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3.8" x14ac:dyDescent="0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3.8" x14ac:dyDescent="0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3.8" x14ac:dyDescent="0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3.8" x14ac:dyDescent="0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3.8" x14ac:dyDescent="0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3.8" x14ac:dyDescent="0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3.8" x14ac:dyDescent="0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3.8" x14ac:dyDescent="0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3.8" x14ac:dyDescent="0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3.8" x14ac:dyDescent="0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3.8" x14ac:dyDescent="0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3.8" x14ac:dyDescent="0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3.8" x14ac:dyDescent="0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3.8" x14ac:dyDescent="0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3.8" x14ac:dyDescent="0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3.8" x14ac:dyDescent="0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3.8" x14ac:dyDescent="0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3.8" x14ac:dyDescent="0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3.8" x14ac:dyDescent="0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3.8" x14ac:dyDescent="0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3.8" x14ac:dyDescent="0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3.8" x14ac:dyDescent="0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3.8" x14ac:dyDescent="0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3.8" x14ac:dyDescent="0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3.8" x14ac:dyDescent="0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3.8" x14ac:dyDescent="0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3.8" x14ac:dyDescent="0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3.8" x14ac:dyDescent="0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3.8" x14ac:dyDescent="0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3.8" x14ac:dyDescent="0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3.8" x14ac:dyDescent="0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3.8" x14ac:dyDescent="0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3.8" x14ac:dyDescent="0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3.8" x14ac:dyDescent="0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3.8" x14ac:dyDescent="0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3.8" x14ac:dyDescent="0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3.8" x14ac:dyDescent="0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3.8" x14ac:dyDescent="0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3.8" x14ac:dyDescent="0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13.8" x14ac:dyDescent="0.25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13.8" x14ac:dyDescent="0.25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13.8" x14ac:dyDescent="0.25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13.8" x14ac:dyDescent="0.25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13.8" x14ac:dyDescent="0.25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13.8" x14ac:dyDescent="0.25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13.8" x14ac:dyDescent="0.25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13.8" x14ac:dyDescent="0.25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13.8" x14ac:dyDescent="0.25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13.8" x14ac:dyDescent="0.25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13.8" x14ac:dyDescent="0.25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13.8" x14ac:dyDescent="0.25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13.8" x14ac:dyDescent="0.25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13.8" x14ac:dyDescent="0.25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13.8" x14ac:dyDescent="0.25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  <row r="1016" spans="1:26" ht="13.8" x14ac:dyDescent="0.25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</row>
    <row r="1017" spans="1:26" ht="13.8" x14ac:dyDescent="0.25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</row>
    <row r="1018" spans="1:26" ht="13.8" x14ac:dyDescent="0.25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</row>
    <row r="1019" spans="1:26" ht="13.8" x14ac:dyDescent="0.25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</row>
    <row r="1020" spans="1:26" ht="13.8" x14ac:dyDescent="0.25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</row>
    <row r="1021" spans="1:26" ht="13.8" x14ac:dyDescent="0.25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</row>
    <row r="1022" spans="1:26" ht="13.8" x14ac:dyDescent="0.25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</row>
    <row r="1023" spans="1:26" ht="13.8" x14ac:dyDescent="0.25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</row>
    <row r="1024" spans="1:26" ht="13.8" x14ac:dyDescent="0.25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</row>
  </sheetData>
  <mergeCells count="41">
    <mergeCell ref="A12:H12"/>
    <mergeCell ref="B45:H45"/>
    <mergeCell ref="B54:H54"/>
    <mergeCell ref="A53:H53"/>
    <mergeCell ref="A39:H39"/>
    <mergeCell ref="A40:H40"/>
    <mergeCell ref="A41:H41"/>
    <mergeCell ref="A13:A14"/>
    <mergeCell ref="A15:H15"/>
    <mergeCell ref="A10:H10"/>
    <mergeCell ref="B61:H61"/>
    <mergeCell ref="B125:H125"/>
    <mergeCell ref="B132:H132"/>
    <mergeCell ref="A67:H67"/>
    <mergeCell ref="A77:H77"/>
    <mergeCell ref="A90:H90"/>
    <mergeCell ref="A99:H99"/>
    <mergeCell ref="A108:H108"/>
    <mergeCell ref="B68:H68"/>
    <mergeCell ref="B78:H78"/>
    <mergeCell ref="B91:H91"/>
    <mergeCell ref="B100:H100"/>
    <mergeCell ref="B109:H109"/>
    <mergeCell ref="A60:H60"/>
    <mergeCell ref="A11:H11"/>
    <mergeCell ref="B140:H140"/>
    <mergeCell ref="B149:H149"/>
    <mergeCell ref="B156:H156"/>
    <mergeCell ref="G175:H175"/>
    <mergeCell ref="A148:H148"/>
    <mergeCell ref="B167:H167"/>
    <mergeCell ref="A115:H115"/>
    <mergeCell ref="A124:H124"/>
    <mergeCell ref="A131:H131"/>
    <mergeCell ref="A139:H139"/>
    <mergeCell ref="B116:H116"/>
    <mergeCell ref="G176:H176"/>
    <mergeCell ref="A162:H162"/>
    <mergeCell ref="A155:H155"/>
    <mergeCell ref="B163:H163"/>
    <mergeCell ref="A175:C175"/>
  </mergeCells>
  <pageMargins left="0.25" right="0.25" top="0.45427083333333335" bottom="0.38010416666666669" header="0.3" footer="0.3"/>
  <pageSetup paperSize="9" scale="81" fitToHeight="0" orientation="landscape" r:id="rId1"/>
  <headerFooter differentFirst="1">
    <oddFooter>&amp;R&amp;G</oddFooter>
    <firstFooter>&amp;R&amp;G</firstFooter>
  </headerFooter>
  <rowBreaks count="4" manualBreakCount="4">
    <brk id="38" max="7" man="1"/>
    <brk id="77" max="7" man="1"/>
    <brk id="115" max="7" man="1"/>
    <brk id="155" max="7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85"/>
  <sheetViews>
    <sheetView zoomScaleNormal="100" workbookViewId="0">
      <selection activeCell="C18" sqref="C18"/>
    </sheetView>
  </sheetViews>
  <sheetFormatPr defaultColWidth="14.44140625" defaultRowHeight="15.75" customHeight="1" x14ac:dyDescent="0.25"/>
  <cols>
    <col min="1" max="26" width="25.33203125" style="89" customWidth="1"/>
    <col min="27" max="16384" width="14.44140625" style="89"/>
  </cols>
  <sheetData>
    <row r="1" spans="1:26" ht="15.75" customHeight="1" x14ac:dyDescent="0.25">
      <c r="A1" s="296" t="s">
        <v>0</v>
      </c>
      <c r="B1" s="303"/>
      <c r="C1" s="303"/>
      <c r="D1" s="303"/>
      <c r="E1" s="303"/>
      <c r="F1" s="303"/>
      <c r="G1" s="304"/>
      <c r="H1" s="90" t="s">
        <v>111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4.4" x14ac:dyDescent="0.3">
      <c r="A2" s="91"/>
      <c r="B2" s="92"/>
      <c r="C2" s="92"/>
      <c r="D2" s="92"/>
      <c r="E2" s="92"/>
      <c r="F2" s="92"/>
      <c r="G2" s="92"/>
      <c r="H2" s="93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5.75" customHeight="1" x14ac:dyDescent="0.25">
      <c r="A3" s="305" t="s">
        <v>112</v>
      </c>
      <c r="B3" s="303"/>
      <c r="C3" s="303"/>
      <c r="D3" s="303"/>
      <c r="E3" s="303"/>
      <c r="F3" s="303"/>
      <c r="G3" s="303"/>
      <c r="H3" s="304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3.8" x14ac:dyDescent="0.25">
      <c r="A4" s="306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5.75" customHeight="1" x14ac:dyDescent="0.25">
      <c r="A5" s="307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5.75" customHeight="1" x14ac:dyDescent="0.25">
      <c r="A6" s="58" t="s">
        <v>163</v>
      </c>
      <c r="B6" s="78"/>
      <c r="C6" s="95"/>
      <c r="D6" s="95"/>
      <c r="E6" s="95"/>
      <c r="F6" s="95"/>
      <c r="G6" s="95"/>
      <c r="H6" s="96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5.75" customHeight="1" x14ac:dyDescent="0.25">
      <c r="A7" s="77" t="s">
        <v>255</v>
      </c>
      <c r="B7" s="223">
        <v>1640.71</v>
      </c>
      <c r="C7" s="233" t="s">
        <v>263</v>
      </c>
      <c r="D7" s="223">
        <v>823.33</v>
      </c>
      <c r="E7" s="223">
        <v>1607.62</v>
      </c>
      <c r="F7" s="223">
        <v>1530</v>
      </c>
      <c r="G7" s="223">
        <v>1900</v>
      </c>
      <c r="H7" s="233" t="s">
        <v>263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s="178" customFormat="1" ht="15.75" customHeight="1" x14ac:dyDescent="0.25">
      <c r="A8" s="176" t="s">
        <v>70</v>
      </c>
      <c r="B8" s="223">
        <v>1640.71</v>
      </c>
      <c r="C8" s="233" t="s">
        <v>263</v>
      </c>
      <c r="D8" s="223">
        <v>823.33</v>
      </c>
      <c r="E8" s="223">
        <v>1607.62</v>
      </c>
      <c r="F8" s="223">
        <v>1530</v>
      </c>
      <c r="G8" s="223">
        <v>1900</v>
      </c>
      <c r="H8" s="233" t="s">
        <v>263</v>
      </c>
      <c r="I8" s="199" t="s">
        <v>260</v>
      </c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5.75" customHeight="1" x14ac:dyDescent="0.25">
      <c r="A9" s="77" t="s">
        <v>69</v>
      </c>
      <c r="B9" s="223">
        <v>1623.33</v>
      </c>
      <c r="C9" s="233" t="s">
        <v>263</v>
      </c>
      <c r="D9" s="223">
        <v>840</v>
      </c>
      <c r="E9" s="223">
        <v>1531.67</v>
      </c>
      <c r="F9" s="223">
        <v>1400</v>
      </c>
      <c r="G9" s="223">
        <v>2300</v>
      </c>
      <c r="H9" s="233" t="s">
        <v>263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3.8" x14ac:dyDescent="0.25">
      <c r="A10" s="164" t="s">
        <v>71</v>
      </c>
      <c r="B10" s="223">
        <v>1980</v>
      </c>
      <c r="C10" s="233" t="s">
        <v>263</v>
      </c>
      <c r="D10" s="223">
        <v>1387.5</v>
      </c>
      <c r="E10" s="223">
        <v>1836</v>
      </c>
      <c r="F10" s="233" t="s">
        <v>263</v>
      </c>
      <c r="G10" s="223">
        <v>1876.67</v>
      </c>
      <c r="H10" s="233" t="s">
        <v>263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5.75" customHeight="1" x14ac:dyDescent="0.25">
      <c r="A11" s="168" t="s">
        <v>23</v>
      </c>
      <c r="B11" s="193">
        <f>IFERROR(AVERAGE(B7:B10),"-")</f>
        <v>1721.1875</v>
      </c>
      <c r="C11" s="193" t="str">
        <f t="shared" ref="C11:H11" si="0">IFERROR(AVERAGE(C7:C10),"-")</f>
        <v>-</v>
      </c>
      <c r="D11" s="193">
        <f>IFERROR(AVERAGE(D7:D10),"-")</f>
        <v>968.54</v>
      </c>
      <c r="E11" s="193">
        <f t="shared" si="0"/>
        <v>1645.7275</v>
      </c>
      <c r="F11" s="193">
        <f t="shared" si="0"/>
        <v>1486.6666666666667</v>
      </c>
      <c r="G11" s="193">
        <f t="shared" si="0"/>
        <v>1994.1675</v>
      </c>
      <c r="H11" s="193" t="str">
        <f t="shared" si="0"/>
        <v>-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5.75" customHeight="1" x14ac:dyDescent="0.3">
      <c r="A12" s="98"/>
      <c r="B12" s="167"/>
      <c r="C12" s="99"/>
      <c r="D12" s="99"/>
      <c r="E12" s="98"/>
      <c r="F12" s="99"/>
      <c r="G12" s="99"/>
      <c r="H12" s="99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3.8" x14ac:dyDescent="0.25">
      <c r="A13" s="300" t="s">
        <v>115</v>
      </c>
      <c r="B13" s="301"/>
      <c r="C13" s="301"/>
      <c r="D13" s="100"/>
      <c r="E13" s="300" t="s">
        <v>116</v>
      </c>
      <c r="F13" s="301"/>
      <c r="G13" s="301"/>
      <c r="H13" s="99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3.8" x14ac:dyDescent="0.25">
      <c r="A14" s="101"/>
      <c r="B14" s="101"/>
      <c r="C14" s="101"/>
      <c r="D14" s="100"/>
      <c r="E14" s="101"/>
      <c r="F14" s="101"/>
      <c r="G14" s="101"/>
      <c r="H14" s="99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3.8" x14ac:dyDescent="0.25">
      <c r="A15" s="300" t="s">
        <v>164</v>
      </c>
      <c r="B15" s="301"/>
      <c r="C15" s="301"/>
      <c r="D15" s="100"/>
      <c r="E15" s="300" t="s">
        <v>165</v>
      </c>
      <c r="F15" s="301"/>
      <c r="G15" s="301"/>
      <c r="H15" s="99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3.8" x14ac:dyDescent="0.25">
      <c r="A16" s="302" t="s">
        <v>134</v>
      </c>
      <c r="B16" s="301"/>
      <c r="C16" s="99"/>
      <c r="D16" s="99"/>
      <c r="E16" s="302" t="s">
        <v>127</v>
      </c>
      <c r="F16" s="301"/>
      <c r="G16" s="99"/>
      <c r="H16" s="99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3.8" x14ac:dyDescent="0.25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3.8" x14ac:dyDescent="0.25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3.8" x14ac:dyDescent="0.2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3.8" x14ac:dyDescent="0.25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3.8" x14ac:dyDescent="0.2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3.8" x14ac:dyDescent="0.2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3.8" x14ac:dyDescent="0.2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3.8" x14ac:dyDescent="0.2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3.8" x14ac:dyDescent="0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3.8" x14ac:dyDescent="0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3.8" x14ac:dyDescent="0.2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3.8" x14ac:dyDescent="0.2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3.8" x14ac:dyDescent="0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3.8" x14ac:dyDescent="0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3.8" x14ac:dyDescent="0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3.8" x14ac:dyDescent="0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3.8" x14ac:dyDescent="0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3.8" x14ac:dyDescent="0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3.8" x14ac:dyDescent="0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3.8" x14ac:dyDescent="0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3.8" x14ac:dyDescent="0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3.8" x14ac:dyDescent="0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3.8" x14ac:dyDescent="0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3.8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3.8" x14ac:dyDescent="0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3.8" x14ac:dyDescent="0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3.8" x14ac:dyDescent="0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3.8" x14ac:dyDescent="0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3.8" x14ac:dyDescent="0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3.8" x14ac:dyDescent="0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3.8" x14ac:dyDescent="0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3.8" x14ac:dyDescent="0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3.8" x14ac:dyDescent="0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3.8" x14ac:dyDescent="0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3.8" x14ac:dyDescent="0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3.8" x14ac:dyDescent="0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3.8" x14ac:dyDescent="0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3.8" x14ac:dyDescent="0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3.8" x14ac:dyDescent="0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3.8" x14ac:dyDescent="0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3.8" x14ac:dyDescent="0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3.8" x14ac:dyDescent="0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3.8" x14ac:dyDescent="0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3.8" x14ac:dyDescent="0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3.8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3.8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3.8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3.8" x14ac:dyDescent="0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3.8" x14ac:dyDescent="0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3.8" x14ac:dyDescent="0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3.8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3.8" x14ac:dyDescent="0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3.8" x14ac:dyDescent="0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3.8" x14ac:dyDescent="0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3.8" x14ac:dyDescent="0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3.8" x14ac:dyDescent="0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3.8" x14ac:dyDescent="0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3.8" x14ac:dyDescent="0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3.8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3.8" x14ac:dyDescent="0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3.8" x14ac:dyDescent="0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3.8" x14ac:dyDescent="0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3.8" x14ac:dyDescent="0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3.8" x14ac:dyDescent="0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3.8" x14ac:dyDescent="0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3.8" x14ac:dyDescent="0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3.8" x14ac:dyDescent="0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3.8" x14ac:dyDescent="0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3.8" x14ac:dyDescent="0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3.8" x14ac:dyDescent="0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3.8" x14ac:dyDescent="0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3.8" x14ac:dyDescent="0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3.8" x14ac:dyDescent="0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3.8" x14ac:dyDescent="0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3.8" x14ac:dyDescent="0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3.8" x14ac:dyDescent="0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3.8" x14ac:dyDescent="0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3.8" x14ac:dyDescent="0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3.8" x14ac:dyDescent="0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3.8" x14ac:dyDescent="0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3.8" x14ac:dyDescent="0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3.8" x14ac:dyDescent="0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3.8" x14ac:dyDescent="0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3.8" x14ac:dyDescent="0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3.8" x14ac:dyDescent="0.25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3.8" x14ac:dyDescent="0.25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3.8" x14ac:dyDescent="0.25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3.8" x14ac:dyDescent="0.25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3.8" x14ac:dyDescent="0.25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3.8" x14ac:dyDescent="0.25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3.8" x14ac:dyDescent="0.25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3.8" x14ac:dyDescent="0.25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3.8" x14ac:dyDescent="0.25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3.8" x14ac:dyDescent="0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3.8" x14ac:dyDescent="0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3.8" x14ac:dyDescent="0.25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3.8" x14ac:dyDescent="0.25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3.8" x14ac:dyDescent="0.25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3.8" x14ac:dyDescent="0.25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3.8" x14ac:dyDescent="0.25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3.8" x14ac:dyDescent="0.25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3.8" x14ac:dyDescent="0.25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3.8" x14ac:dyDescent="0.25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3.8" x14ac:dyDescent="0.25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3.8" x14ac:dyDescent="0.25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3.8" x14ac:dyDescent="0.25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3.8" x14ac:dyDescent="0.25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3.8" x14ac:dyDescent="0.2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3.8" x14ac:dyDescent="0.2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3.8" x14ac:dyDescent="0.2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3.8" x14ac:dyDescent="0.2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3.8" x14ac:dyDescent="0.2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3.8" x14ac:dyDescent="0.2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3.8" x14ac:dyDescent="0.2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3.8" x14ac:dyDescent="0.2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3.8" x14ac:dyDescent="0.2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3.8" x14ac:dyDescent="0.2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3.8" x14ac:dyDescent="0.2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3.8" x14ac:dyDescent="0.25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3.8" x14ac:dyDescent="0.2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3.8" x14ac:dyDescent="0.2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3.8" x14ac:dyDescent="0.25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3.8" x14ac:dyDescent="0.25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3.8" x14ac:dyDescent="0.25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3.8" x14ac:dyDescent="0.25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3.8" x14ac:dyDescent="0.25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3.8" x14ac:dyDescent="0.25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3.8" x14ac:dyDescent="0.25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3.8" x14ac:dyDescent="0.25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3.8" x14ac:dyDescent="0.25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3.8" x14ac:dyDescent="0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3.8" x14ac:dyDescent="0.25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3.8" x14ac:dyDescent="0.25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3.8" x14ac:dyDescent="0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3.8" x14ac:dyDescent="0.25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3.8" x14ac:dyDescent="0.25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3.8" x14ac:dyDescent="0.25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3.8" x14ac:dyDescent="0.25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3.8" x14ac:dyDescent="0.25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3.8" x14ac:dyDescent="0.25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3.8" x14ac:dyDescent="0.25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3.8" x14ac:dyDescent="0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3.8" x14ac:dyDescent="0.25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3.8" x14ac:dyDescent="0.25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3.8" x14ac:dyDescent="0.25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3.8" x14ac:dyDescent="0.25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3.8" x14ac:dyDescent="0.25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3.8" x14ac:dyDescent="0.25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3.8" x14ac:dyDescent="0.25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3.8" x14ac:dyDescent="0.25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3.8" x14ac:dyDescent="0.25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3.8" x14ac:dyDescent="0.25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3.8" x14ac:dyDescent="0.25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3.8" x14ac:dyDescent="0.25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3.8" x14ac:dyDescent="0.25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3.8" x14ac:dyDescent="0.25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3.8" x14ac:dyDescent="0.25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3.8" x14ac:dyDescent="0.25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3.8" x14ac:dyDescent="0.25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3.8" x14ac:dyDescent="0.25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3.8" x14ac:dyDescent="0.25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3.8" x14ac:dyDescent="0.25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3.8" x14ac:dyDescent="0.25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3.8" x14ac:dyDescent="0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3.8" x14ac:dyDescent="0.25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3.8" x14ac:dyDescent="0.25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3.8" x14ac:dyDescent="0.25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3.8" x14ac:dyDescent="0.25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3.8" x14ac:dyDescent="0.25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3.8" x14ac:dyDescent="0.25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3.8" x14ac:dyDescent="0.25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3.8" x14ac:dyDescent="0.25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3.8" x14ac:dyDescent="0.25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3.8" x14ac:dyDescent="0.25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3.8" x14ac:dyDescent="0.25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3.8" x14ac:dyDescent="0.25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3.8" x14ac:dyDescent="0.25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3.8" x14ac:dyDescent="0.25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3.8" x14ac:dyDescent="0.25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3.8" x14ac:dyDescent="0.25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3.8" x14ac:dyDescent="0.25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3.8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3.8" x14ac:dyDescent="0.25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3.8" x14ac:dyDescent="0.25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3.8" x14ac:dyDescent="0.25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3.8" x14ac:dyDescent="0.25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3.8" x14ac:dyDescent="0.25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3.8" x14ac:dyDescent="0.25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3.8" x14ac:dyDescent="0.25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3.8" x14ac:dyDescent="0.25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3.8" x14ac:dyDescent="0.25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3.8" x14ac:dyDescent="0.25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3.8" x14ac:dyDescent="0.25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3.8" x14ac:dyDescent="0.25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3.8" x14ac:dyDescent="0.25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3.8" x14ac:dyDescent="0.25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3.8" x14ac:dyDescent="0.25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3.8" x14ac:dyDescent="0.25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3.8" x14ac:dyDescent="0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3.8" x14ac:dyDescent="0.25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3.8" x14ac:dyDescent="0.25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3.8" x14ac:dyDescent="0.25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3.8" x14ac:dyDescent="0.25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3.8" x14ac:dyDescent="0.25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3.8" x14ac:dyDescent="0.2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3.8" x14ac:dyDescent="0.2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3.8" x14ac:dyDescent="0.2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3.8" x14ac:dyDescent="0.2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3.8" x14ac:dyDescent="0.2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3.8" x14ac:dyDescent="0.2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3.8" x14ac:dyDescent="0.2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3.8" x14ac:dyDescent="0.2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3.8" x14ac:dyDescent="0.2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3.8" x14ac:dyDescent="0.2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3.8" x14ac:dyDescent="0.2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3.8" x14ac:dyDescent="0.2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3.8" x14ac:dyDescent="0.2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3.8" x14ac:dyDescent="0.2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3.8" x14ac:dyDescent="0.2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3.8" x14ac:dyDescent="0.2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3.8" x14ac:dyDescent="0.2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3.8" x14ac:dyDescent="0.2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3.8" x14ac:dyDescent="0.2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3.8" x14ac:dyDescent="0.2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3.8" x14ac:dyDescent="0.2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3.8" x14ac:dyDescent="0.2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3.8" x14ac:dyDescent="0.2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3.8" x14ac:dyDescent="0.2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3.8" x14ac:dyDescent="0.2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3.8" x14ac:dyDescent="0.2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3.8" x14ac:dyDescent="0.2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3.8" x14ac:dyDescent="0.2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3.8" x14ac:dyDescent="0.2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3.8" x14ac:dyDescent="0.2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3.8" x14ac:dyDescent="0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3.8" x14ac:dyDescent="0.2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3.8" x14ac:dyDescent="0.2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3.8" x14ac:dyDescent="0.2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3.8" x14ac:dyDescent="0.2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3.8" x14ac:dyDescent="0.2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3.8" x14ac:dyDescent="0.2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3.8" x14ac:dyDescent="0.2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3.8" x14ac:dyDescent="0.2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3.8" x14ac:dyDescent="0.2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3.8" x14ac:dyDescent="0.2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3.8" x14ac:dyDescent="0.2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3.8" x14ac:dyDescent="0.2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3.8" x14ac:dyDescent="0.2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3.8" x14ac:dyDescent="0.2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3.8" x14ac:dyDescent="0.2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3.8" x14ac:dyDescent="0.2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3.8" x14ac:dyDescent="0.2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3.8" x14ac:dyDescent="0.2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3.8" x14ac:dyDescent="0.2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3.8" x14ac:dyDescent="0.2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3.8" x14ac:dyDescent="0.2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3.8" x14ac:dyDescent="0.2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3.8" x14ac:dyDescent="0.2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3.8" x14ac:dyDescent="0.2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3.8" x14ac:dyDescent="0.2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3.8" x14ac:dyDescent="0.2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3.8" x14ac:dyDescent="0.2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3.8" x14ac:dyDescent="0.2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3.8" x14ac:dyDescent="0.2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3.8" x14ac:dyDescent="0.2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3.8" x14ac:dyDescent="0.2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3.8" x14ac:dyDescent="0.2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3.8" x14ac:dyDescent="0.2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3.8" x14ac:dyDescent="0.2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3.8" x14ac:dyDescent="0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3.8" x14ac:dyDescent="0.2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3.8" x14ac:dyDescent="0.2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3.8" x14ac:dyDescent="0.2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3.8" x14ac:dyDescent="0.2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3.8" x14ac:dyDescent="0.2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3.8" x14ac:dyDescent="0.2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3.8" x14ac:dyDescent="0.2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3.8" x14ac:dyDescent="0.2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3.8" x14ac:dyDescent="0.2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3.8" x14ac:dyDescent="0.2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3.8" x14ac:dyDescent="0.2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3.8" x14ac:dyDescent="0.2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3.8" x14ac:dyDescent="0.2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3.8" x14ac:dyDescent="0.2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3.8" x14ac:dyDescent="0.2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3.8" x14ac:dyDescent="0.2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3.8" x14ac:dyDescent="0.2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3.8" x14ac:dyDescent="0.2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3.8" x14ac:dyDescent="0.2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3.8" x14ac:dyDescent="0.2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3.8" x14ac:dyDescent="0.2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3.8" x14ac:dyDescent="0.2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3.8" x14ac:dyDescent="0.2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3.8" x14ac:dyDescent="0.2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3.8" x14ac:dyDescent="0.2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3.8" x14ac:dyDescent="0.2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3.8" x14ac:dyDescent="0.2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3.8" x14ac:dyDescent="0.2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3.8" x14ac:dyDescent="0.2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3.8" x14ac:dyDescent="0.2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3.8" x14ac:dyDescent="0.2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3.8" x14ac:dyDescent="0.2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3.8" x14ac:dyDescent="0.2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3.8" x14ac:dyDescent="0.2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3.8" x14ac:dyDescent="0.2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3.8" x14ac:dyDescent="0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3.8" x14ac:dyDescent="0.2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3.8" x14ac:dyDescent="0.2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3.8" x14ac:dyDescent="0.2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3.8" x14ac:dyDescent="0.2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3.8" x14ac:dyDescent="0.2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3.8" x14ac:dyDescent="0.2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3.8" x14ac:dyDescent="0.2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3.8" x14ac:dyDescent="0.2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3.8" x14ac:dyDescent="0.2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3.8" x14ac:dyDescent="0.2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3.8" x14ac:dyDescent="0.2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3.8" x14ac:dyDescent="0.2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3.8" x14ac:dyDescent="0.2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3.8" x14ac:dyDescent="0.2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3.8" x14ac:dyDescent="0.2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3.8" x14ac:dyDescent="0.2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3.8" x14ac:dyDescent="0.2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3.8" x14ac:dyDescent="0.2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3.8" x14ac:dyDescent="0.2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3.8" x14ac:dyDescent="0.2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3.8" x14ac:dyDescent="0.2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3.8" x14ac:dyDescent="0.2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3.8" x14ac:dyDescent="0.2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3.8" x14ac:dyDescent="0.2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3.8" x14ac:dyDescent="0.2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3.8" x14ac:dyDescent="0.2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3.8" x14ac:dyDescent="0.2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3.8" x14ac:dyDescent="0.2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3.8" x14ac:dyDescent="0.2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3.8" x14ac:dyDescent="0.2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3.8" x14ac:dyDescent="0.2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3.8" x14ac:dyDescent="0.2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3.8" x14ac:dyDescent="0.2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3.8" x14ac:dyDescent="0.2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3.8" x14ac:dyDescent="0.2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3.8" x14ac:dyDescent="0.2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3.8" x14ac:dyDescent="0.2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3.8" x14ac:dyDescent="0.2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3.8" x14ac:dyDescent="0.2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3.8" x14ac:dyDescent="0.2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3.8" x14ac:dyDescent="0.2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3.8" x14ac:dyDescent="0.2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3.8" x14ac:dyDescent="0.2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3.8" x14ac:dyDescent="0.2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3.8" x14ac:dyDescent="0.2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3.8" x14ac:dyDescent="0.2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3.8" x14ac:dyDescent="0.2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3.8" x14ac:dyDescent="0.2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3.8" x14ac:dyDescent="0.2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3.8" x14ac:dyDescent="0.2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3.8" x14ac:dyDescent="0.2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3.8" x14ac:dyDescent="0.2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3.8" x14ac:dyDescent="0.2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3.8" x14ac:dyDescent="0.2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3.8" x14ac:dyDescent="0.2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3.8" x14ac:dyDescent="0.2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3.8" x14ac:dyDescent="0.2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3.8" x14ac:dyDescent="0.2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3.8" x14ac:dyDescent="0.2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3.8" x14ac:dyDescent="0.2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3.8" x14ac:dyDescent="0.2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3.8" x14ac:dyDescent="0.2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3.8" x14ac:dyDescent="0.2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3.8" x14ac:dyDescent="0.2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3.8" x14ac:dyDescent="0.2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3.8" x14ac:dyDescent="0.2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3.8" x14ac:dyDescent="0.2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3.8" x14ac:dyDescent="0.2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3.8" x14ac:dyDescent="0.2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3.8" x14ac:dyDescent="0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3.8" x14ac:dyDescent="0.2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3.8" x14ac:dyDescent="0.2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3.8" x14ac:dyDescent="0.2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3.8" x14ac:dyDescent="0.2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3.8" x14ac:dyDescent="0.2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3.8" x14ac:dyDescent="0.2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3.8" x14ac:dyDescent="0.2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3.8" x14ac:dyDescent="0.2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3.8" x14ac:dyDescent="0.2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3.8" x14ac:dyDescent="0.2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3.8" x14ac:dyDescent="0.2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3.8" x14ac:dyDescent="0.2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3.8" x14ac:dyDescent="0.2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3.8" x14ac:dyDescent="0.2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3.8" x14ac:dyDescent="0.2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3.8" x14ac:dyDescent="0.2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3.8" x14ac:dyDescent="0.2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3.8" x14ac:dyDescent="0.2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3.8" x14ac:dyDescent="0.2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3.8" x14ac:dyDescent="0.2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3.8" x14ac:dyDescent="0.2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3.8" x14ac:dyDescent="0.2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3.8" x14ac:dyDescent="0.2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3.8" x14ac:dyDescent="0.2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3.8" x14ac:dyDescent="0.2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3.8" x14ac:dyDescent="0.2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3.8" x14ac:dyDescent="0.2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3.8" x14ac:dyDescent="0.2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3.8" x14ac:dyDescent="0.2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3.8" x14ac:dyDescent="0.2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3.8" x14ac:dyDescent="0.2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3.8" x14ac:dyDescent="0.2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3.8" x14ac:dyDescent="0.2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3.8" x14ac:dyDescent="0.2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3.8" x14ac:dyDescent="0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3.8" x14ac:dyDescent="0.2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3.8" x14ac:dyDescent="0.2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3.8" x14ac:dyDescent="0.2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3.8" x14ac:dyDescent="0.2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3.8" x14ac:dyDescent="0.2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3.8" x14ac:dyDescent="0.2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3.8" x14ac:dyDescent="0.2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3.8" x14ac:dyDescent="0.2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3.8" x14ac:dyDescent="0.2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3.8" x14ac:dyDescent="0.2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3.8" x14ac:dyDescent="0.2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3.8" x14ac:dyDescent="0.2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3.8" x14ac:dyDescent="0.2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3.8" x14ac:dyDescent="0.2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3.8" x14ac:dyDescent="0.2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3.8" x14ac:dyDescent="0.2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3.8" x14ac:dyDescent="0.2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3.8" x14ac:dyDescent="0.2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3.8" x14ac:dyDescent="0.2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3.8" x14ac:dyDescent="0.2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3.8" x14ac:dyDescent="0.2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3.8" x14ac:dyDescent="0.2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3.8" x14ac:dyDescent="0.2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3.8" x14ac:dyDescent="0.2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3.8" x14ac:dyDescent="0.2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3.8" x14ac:dyDescent="0.2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3.8" x14ac:dyDescent="0.2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3.8" x14ac:dyDescent="0.2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3.8" x14ac:dyDescent="0.2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3.8" x14ac:dyDescent="0.2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3.8" x14ac:dyDescent="0.2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3.8" x14ac:dyDescent="0.2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3.8" x14ac:dyDescent="0.2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3.8" x14ac:dyDescent="0.2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3.8" x14ac:dyDescent="0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3.8" x14ac:dyDescent="0.2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3.8" x14ac:dyDescent="0.2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3.8" x14ac:dyDescent="0.2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3.8" x14ac:dyDescent="0.2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3.8" x14ac:dyDescent="0.2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3.8" x14ac:dyDescent="0.2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3.8" x14ac:dyDescent="0.2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3.8" x14ac:dyDescent="0.2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3.8" x14ac:dyDescent="0.2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3.8" x14ac:dyDescent="0.2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3.8" x14ac:dyDescent="0.2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3.8" x14ac:dyDescent="0.2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3.8" x14ac:dyDescent="0.2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3.8" x14ac:dyDescent="0.2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3.8" x14ac:dyDescent="0.2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3.8" x14ac:dyDescent="0.2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3.8" x14ac:dyDescent="0.2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3.8" x14ac:dyDescent="0.2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3.8" x14ac:dyDescent="0.2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3.8" x14ac:dyDescent="0.2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3.8" x14ac:dyDescent="0.2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3.8" x14ac:dyDescent="0.2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3.8" x14ac:dyDescent="0.2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3.8" x14ac:dyDescent="0.2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3.8" x14ac:dyDescent="0.2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3.8" x14ac:dyDescent="0.2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3.8" x14ac:dyDescent="0.2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3.8" x14ac:dyDescent="0.2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3.8" x14ac:dyDescent="0.2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3.8" x14ac:dyDescent="0.2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3.8" x14ac:dyDescent="0.2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3.8" x14ac:dyDescent="0.2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3.8" x14ac:dyDescent="0.2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3.8" x14ac:dyDescent="0.2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3.8" x14ac:dyDescent="0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3.8" x14ac:dyDescent="0.2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3.8" x14ac:dyDescent="0.2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3.8" x14ac:dyDescent="0.2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3.8" x14ac:dyDescent="0.2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3.8" x14ac:dyDescent="0.2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3.8" x14ac:dyDescent="0.2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3.8" x14ac:dyDescent="0.2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3.8" x14ac:dyDescent="0.2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3.8" x14ac:dyDescent="0.2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3.8" x14ac:dyDescent="0.2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3.8" x14ac:dyDescent="0.2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3.8" x14ac:dyDescent="0.2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3.8" x14ac:dyDescent="0.2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3.8" x14ac:dyDescent="0.2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3.8" x14ac:dyDescent="0.2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3.8" x14ac:dyDescent="0.2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3.8" x14ac:dyDescent="0.2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3.8" x14ac:dyDescent="0.2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3.8" x14ac:dyDescent="0.2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3.8" x14ac:dyDescent="0.2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3.8" x14ac:dyDescent="0.2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3.8" x14ac:dyDescent="0.2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3.8" x14ac:dyDescent="0.2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3.8" x14ac:dyDescent="0.2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3.8" x14ac:dyDescent="0.2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3.8" x14ac:dyDescent="0.2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3.8" x14ac:dyDescent="0.2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3.8" x14ac:dyDescent="0.2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3.8" x14ac:dyDescent="0.2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3.8" x14ac:dyDescent="0.2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3.8" x14ac:dyDescent="0.2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3.8" x14ac:dyDescent="0.2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3.8" x14ac:dyDescent="0.2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3.8" x14ac:dyDescent="0.2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3.8" x14ac:dyDescent="0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3.8" x14ac:dyDescent="0.2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3.8" x14ac:dyDescent="0.2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3.8" x14ac:dyDescent="0.2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3.8" x14ac:dyDescent="0.2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3.8" x14ac:dyDescent="0.2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3.8" x14ac:dyDescent="0.2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3.8" x14ac:dyDescent="0.2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3.8" x14ac:dyDescent="0.2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3.8" x14ac:dyDescent="0.2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3.8" x14ac:dyDescent="0.2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3.8" x14ac:dyDescent="0.2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3.8" x14ac:dyDescent="0.2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3.8" x14ac:dyDescent="0.2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3.8" x14ac:dyDescent="0.2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3.8" x14ac:dyDescent="0.2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3.8" x14ac:dyDescent="0.2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3.8" x14ac:dyDescent="0.2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3.8" x14ac:dyDescent="0.2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3.8" x14ac:dyDescent="0.2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3.8" x14ac:dyDescent="0.2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3.8" x14ac:dyDescent="0.2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3.8" x14ac:dyDescent="0.2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3.8" x14ac:dyDescent="0.2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3.8" x14ac:dyDescent="0.2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3.8" x14ac:dyDescent="0.2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3.8" x14ac:dyDescent="0.2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3.8" x14ac:dyDescent="0.2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3.8" x14ac:dyDescent="0.2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3.8" x14ac:dyDescent="0.2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3.8" x14ac:dyDescent="0.2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3.8" x14ac:dyDescent="0.2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3.8" x14ac:dyDescent="0.2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3.8" x14ac:dyDescent="0.2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3.8" x14ac:dyDescent="0.2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3.8" x14ac:dyDescent="0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3.8" x14ac:dyDescent="0.2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3.8" x14ac:dyDescent="0.2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3.8" x14ac:dyDescent="0.2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3.8" x14ac:dyDescent="0.2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3.8" x14ac:dyDescent="0.2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3.8" x14ac:dyDescent="0.2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3.8" x14ac:dyDescent="0.2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3.8" x14ac:dyDescent="0.2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3.8" x14ac:dyDescent="0.2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3.8" x14ac:dyDescent="0.2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3.8" x14ac:dyDescent="0.2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3.8" x14ac:dyDescent="0.2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3.8" x14ac:dyDescent="0.2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3.8" x14ac:dyDescent="0.2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3.8" x14ac:dyDescent="0.2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3.8" x14ac:dyDescent="0.2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3.8" x14ac:dyDescent="0.2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3.8" x14ac:dyDescent="0.2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3.8" x14ac:dyDescent="0.2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3.8" x14ac:dyDescent="0.2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3.8" x14ac:dyDescent="0.2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3.8" x14ac:dyDescent="0.2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3.8" x14ac:dyDescent="0.2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3.8" x14ac:dyDescent="0.2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3.8" x14ac:dyDescent="0.2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3.8" x14ac:dyDescent="0.2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3.8" x14ac:dyDescent="0.2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3.8" x14ac:dyDescent="0.2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3.8" x14ac:dyDescent="0.2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3.8" x14ac:dyDescent="0.2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3.8" x14ac:dyDescent="0.2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3.8" x14ac:dyDescent="0.2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3.8" x14ac:dyDescent="0.2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3.8" x14ac:dyDescent="0.2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3.8" x14ac:dyDescent="0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3.8" x14ac:dyDescent="0.2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3.8" x14ac:dyDescent="0.2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3.8" x14ac:dyDescent="0.2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3.8" x14ac:dyDescent="0.2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3.8" x14ac:dyDescent="0.2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3.8" x14ac:dyDescent="0.2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3.8" x14ac:dyDescent="0.2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3.8" x14ac:dyDescent="0.2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3.8" x14ac:dyDescent="0.2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3.8" x14ac:dyDescent="0.2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3.8" x14ac:dyDescent="0.2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3.8" x14ac:dyDescent="0.2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3.8" x14ac:dyDescent="0.2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3.8" x14ac:dyDescent="0.2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3.8" x14ac:dyDescent="0.2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3.8" x14ac:dyDescent="0.2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3.8" x14ac:dyDescent="0.2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3.8" x14ac:dyDescent="0.2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3.8" x14ac:dyDescent="0.2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3.8" x14ac:dyDescent="0.2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3.8" x14ac:dyDescent="0.2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3.8" x14ac:dyDescent="0.2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3.8" x14ac:dyDescent="0.2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3.8" x14ac:dyDescent="0.2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3.8" x14ac:dyDescent="0.2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3.8" x14ac:dyDescent="0.2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3.8" x14ac:dyDescent="0.2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3.8" x14ac:dyDescent="0.2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3.8" x14ac:dyDescent="0.2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3.8" x14ac:dyDescent="0.2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3.8" x14ac:dyDescent="0.2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3.8" x14ac:dyDescent="0.2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3.8" x14ac:dyDescent="0.2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3.8" x14ac:dyDescent="0.2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3.8" x14ac:dyDescent="0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3.8" x14ac:dyDescent="0.2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3.8" x14ac:dyDescent="0.2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3.8" x14ac:dyDescent="0.2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3.8" x14ac:dyDescent="0.2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3.8" x14ac:dyDescent="0.2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3.8" x14ac:dyDescent="0.2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3.8" x14ac:dyDescent="0.2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3.8" x14ac:dyDescent="0.2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3.8" x14ac:dyDescent="0.2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3.8" x14ac:dyDescent="0.2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3.8" x14ac:dyDescent="0.2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3.8" x14ac:dyDescent="0.2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3.8" x14ac:dyDescent="0.2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3.8" x14ac:dyDescent="0.2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3.8" x14ac:dyDescent="0.2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3.8" x14ac:dyDescent="0.2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3.8" x14ac:dyDescent="0.2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3.8" x14ac:dyDescent="0.2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3.8" x14ac:dyDescent="0.2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3.8" x14ac:dyDescent="0.2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3.8" x14ac:dyDescent="0.2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3.8" x14ac:dyDescent="0.2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3.8" x14ac:dyDescent="0.2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3.8" x14ac:dyDescent="0.2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3.8" x14ac:dyDescent="0.2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3.8" x14ac:dyDescent="0.2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3.8" x14ac:dyDescent="0.2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3.8" x14ac:dyDescent="0.2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3.8" x14ac:dyDescent="0.2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3.8" x14ac:dyDescent="0.2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3.8" x14ac:dyDescent="0.2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3.8" x14ac:dyDescent="0.2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3.8" x14ac:dyDescent="0.2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3.8" x14ac:dyDescent="0.2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3.8" x14ac:dyDescent="0.2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3.8" x14ac:dyDescent="0.2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3.8" x14ac:dyDescent="0.2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3.8" x14ac:dyDescent="0.2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3.8" x14ac:dyDescent="0.2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3.8" x14ac:dyDescent="0.2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3.8" x14ac:dyDescent="0.2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3.8" x14ac:dyDescent="0.2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3.8" x14ac:dyDescent="0.2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3.8" x14ac:dyDescent="0.2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3.8" x14ac:dyDescent="0.2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3.8" x14ac:dyDescent="0.2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3.8" x14ac:dyDescent="0.2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3.8" x14ac:dyDescent="0.2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3.8" x14ac:dyDescent="0.2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3.8" x14ac:dyDescent="0.2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3.8" x14ac:dyDescent="0.2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3.8" x14ac:dyDescent="0.2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3.8" x14ac:dyDescent="0.2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3.8" x14ac:dyDescent="0.2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3.8" x14ac:dyDescent="0.2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3.8" x14ac:dyDescent="0.2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3.8" x14ac:dyDescent="0.2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3.8" x14ac:dyDescent="0.2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3.8" x14ac:dyDescent="0.2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3.8" x14ac:dyDescent="0.2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3.8" x14ac:dyDescent="0.2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3.8" x14ac:dyDescent="0.2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3.8" x14ac:dyDescent="0.2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3.8" x14ac:dyDescent="0.2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3.8" x14ac:dyDescent="0.2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3.8" x14ac:dyDescent="0.2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3.8" x14ac:dyDescent="0.2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3.8" x14ac:dyDescent="0.2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3.8" x14ac:dyDescent="0.2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3.8" x14ac:dyDescent="0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3.8" x14ac:dyDescent="0.2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3.8" x14ac:dyDescent="0.2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3.8" x14ac:dyDescent="0.2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3.8" x14ac:dyDescent="0.2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3.8" x14ac:dyDescent="0.2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3.8" x14ac:dyDescent="0.2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3.8" x14ac:dyDescent="0.2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3.8" x14ac:dyDescent="0.2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3.8" x14ac:dyDescent="0.2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3.8" x14ac:dyDescent="0.2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3.8" x14ac:dyDescent="0.2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3.8" x14ac:dyDescent="0.2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3.8" x14ac:dyDescent="0.2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3.8" x14ac:dyDescent="0.2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3.8" x14ac:dyDescent="0.2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3.8" x14ac:dyDescent="0.2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3.8" x14ac:dyDescent="0.2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3.8" x14ac:dyDescent="0.2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3.8" x14ac:dyDescent="0.2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3.8" x14ac:dyDescent="0.2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3.8" x14ac:dyDescent="0.2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3.8" x14ac:dyDescent="0.2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3.8" x14ac:dyDescent="0.2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3.8" x14ac:dyDescent="0.2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3.8" x14ac:dyDescent="0.2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3.8" x14ac:dyDescent="0.2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3.8" x14ac:dyDescent="0.2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3.8" x14ac:dyDescent="0.2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3.8" x14ac:dyDescent="0.2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3.8" x14ac:dyDescent="0.2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3.8" x14ac:dyDescent="0.2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3.8" x14ac:dyDescent="0.2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3.8" x14ac:dyDescent="0.2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3.8" x14ac:dyDescent="0.2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3.8" x14ac:dyDescent="0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3.8" x14ac:dyDescent="0.2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3.8" x14ac:dyDescent="0.2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3.8" x14ac:dyDescent="0.2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3.8" x14ac:dyDescent="0.2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3.8" x14ac:dyDescent="0.2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3.8" x14ac:dyDescent="0.2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3.8" x14ac:dyDescent="0.2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3.8" x14ac:dyDescent="0.2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3.8" x14ac:dyDescent="0.2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3.8" x14ac:dyDescent="0.2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3.8" x14ac:dyDescent="0.2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3.8" x14ac:dyDescent="0.2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3.8" x14ac:dyDescent="0.2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3.8" x14ac:dyDescent="0.2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3.8" x14ac:dyDescent="0.2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3.8" x14ac:dyDescent="0.2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3.8" x14ac:dyDescent="0.2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3.8" x14ac:dyDescent="0.2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3.8" x14ac:dyDescent="0.2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3.8" x14ac:dyDescent="0.2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3.8" x14ac:dyDescent="0.2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3.8" x14ac:dyDescent="0.2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3.8" x14ac:dyDescent="0.2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3.8" x14ac:dyDescent="0.2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3.8" x14ac:dyDescent="0.2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3.8" x14ac:dyDescent="0.2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3.8" x14ac:dyDescent="0.2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3.8" x14ac:dyDescent="0.2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3.8" x14ac:dyDescent="0.2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3.8" x14ac:dyDescent="0.2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3.8" x14ac:dyDescent="0.2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3.8" x14ac:dyDescent="0.2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3.8" x14ac:dyDescent="0.2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3.8" x14ac:dyDescent="0.2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3.8" x14ac:dyDescent="0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3.8" x14ac:dyDescent="0.2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3.8" x14ac:dyDescent="0.2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3.8" x14ac:dyDescent="0.2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3.8" x14ac:dyDescent="0.2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3.8" x14ac:dyDescent="0.2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3.8" x14ac:dyDescent="0.2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3.8" x14ac:dyDescent="0.2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3.8" x14ac:dyDescent="0.2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3.8" x14ac:dyDescent="0.2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3.8" x14ac:dyDescent="0.2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3.8" x14ac:dyDescent="0.2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3.8" x14ac:dyDescent="0.2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3.8" x14ac:dyDescent="0.2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3.8" x14ac:dyDescent="0.2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3.8" x14ac:dyDescent="0.2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3.8" x14ac:dyDescent="0.2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3.8" x14ac:dyDescent="0.2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3.8" x14ac:dyDescent="0.2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3.8" x14ac:dyDescent="0.2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3.8" x14ac:dyDescent="0.2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3.8" x14ac:dyDescent="0.2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3.8" x14ac:dyDescent="0.2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3.8" x14ac:dyDescent="0.2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3.8" x14ac:dyDescent="0.2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3.8" x14ac:dyDescent="0.2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3.8" x14ac:dyDescent="0.2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3.8" x14ac:dyDescent="0.2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3.8" x14ac:dyDescent="0.2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3.8" x14ac:dyDescent="0.2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3.8" x14ac:dyDescent="0.2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3.8" x14ac:dyDescent="0.2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3.8" x14ac:dyDescent="0.2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3.8" x14ac:dyDescent="0.2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3.8" x14ac:dyDescent="0.2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3.8" x14ac:dyDescent="0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3.8" x14ac:dyDescent="0.2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3.8" x14ac:dyDescent="0.2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3.8" x14ac:dyDescent="0.2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3.8" x14ac:dyDescent="0.2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3.8" x14ac:dyDescent="0.2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3.8" x14ac:dyDescent="0.2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3.8" x14ac:dyDescent="0.2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3.8" x14ac:dyDescent="0.2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3.8" x14ac:dyDescent="0.2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3.8" x14ac:dyDescent="0.2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3.8" x14ac:dyDescent="0.2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3.8" x14ac:dyDescent="0.2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3.8" x14ac:dyDescent="0.2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3.8" x14ac:dyDescent="0.2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3.8" x14ac:dyDescent="0.2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3.8" x14ac:dyDescent="0.2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3.8" x14ac:dyDescent="0.2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3.8" x14ac:dyDescent="0.2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3.8" x14ac:dyDescent="0.2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3.8" x14ac:dyDescent="0.2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3.8" x14ac:dyDescent="0.2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3.8" x14ac:dyDescent="0.2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3.8" x14ac:dyDescent="0.2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3.8" x14ac:dyDescent="0.2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3.8" x14ac:dyDescent="0.2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3.8" x14ac:dyDescent="0.2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3.8" x14ac:dyDescent="0.2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3.8" x14ac:dyDescent="0.2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3.8" x14ac:dyDescent="0.2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3.8" x14ac:dyDescent="0.2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3.8" x14ac:dyDescent="0.2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3.8" x14ac:dyDescent="0.2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3.8" x14ac:dyDescent="0.2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3.8" x14ac:dyDescent="0.2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3.8" x14ac:dyDescent="0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3.8" x14ac:dyDescent="0.2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3.8" x14ac:dyDescent="0.2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3.8" x14ac:dyDescent="0.2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3.8" x14ac:dyDescent="0.2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3.8" x14ac:dyDescent="0.2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3.8" x14ac:dyDescent="0.2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3.8" x14ac:dyDescent="0.2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3.8" x14ac:dyDescent="0.2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3.8" x14ac:dyDescent="0.2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3.8" x14ac:dyDescent="0.2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3.8" x14ac:dyDescent="0.2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3.8" x14ac:dyDescent="0.2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3.8" x14ac:dyDescent="0.2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3.8" x14ac:dyDescent="0.2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3.8" x14ac:dyDescent="0.2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3.8" x14ac:dyDescent="0.2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3.8" x14ac:dyDescent="0.2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3.8" x14ac:dyDescent="0.2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3.8" x14ac:dyDescent="0.2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3.8" x14ac:dyDescent="0.2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3.8" x14ac:dyDescent="0.2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3.8" x14ac:dyDescent="0.2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3.8" x14ac:dyDescent="0.2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3.8" x14ac:dyDescent="0.2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3.8" x14ac:dyDescent="0.2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3.8" x14ac:dyDescent="0.2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3.8" x14ac:dyDescent="0.2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3.8" x14ac:dyDescent="0.2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3.8" x14ac:dyDescent="0.2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3.8" x14ac:dyDescent="0.2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3.8" x14ac:dyDescent="0.2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3.8" x14ac:dyDescent="0.2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3.8" x14ac:dyDescent="0.2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3.8" x14ac:dyDescent="0.2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3.8" x14ac:dyDescent="0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3.8" x14ac:dyDescent="0.2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3.8" x14ac:dyDescent="0.2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3.8" x14ac:dyDescent="0.2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3.8" x14ac:dyDescent="0.2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3.8" x14ac:dyDescent="0.2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3.8" x14ac:dyDescent="0.2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3.8" x14ac:dyDescent="0.2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3.8" x14ac:dyDescent="0.2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3.8" x14ac:dyDescent="0.2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3.8" x14ac:dyDescent="0.2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3.8" x14ac:dyDescent="0.2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3.8" x14ac:dyDescent="0.2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3.8" x14ac:dyDescent="0.2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3.8" x14ac:dyDescent="0.2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3.8" x14ac:dyDescent="0.2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3.8" x14ac:dyDescent="0.2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3.8" x14ac:dyDescent="0.2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3.8" x14ac:dyDescent="0.2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3.8" x14ac:dyDescent="0.2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3.8" x14ac:dyDescent="0.2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3.8" x14ac:dyDescent="0.2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3.8" x14ac:dyDescent="0.2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3.8" x14ac:dyDescent="0.2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3.8" x14ac:dyDescent="0.2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3.8" x14ac:dyDescent="0.2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3.8" x14ac:dyDescent="0.2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3.8" x14ac:dyDescent="0.2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3.8" x14ac:dyDescent="0.2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3.8" x14ac:dyDescent="0.2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3.8" x14ac:dyDescent="0.2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3.8" x14ac:dyDescent="0.2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3.8" x14ac:dyDescent="0.2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3.8" x14ac:dyDescent="0.2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3.8" x14ac:dyDescent="0.2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3.8" x14ac:dyDescent="0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3.8" x14ac:dyDescent="0.2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3.8" x14ac:dyDescent="0.2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3.8" x14ac:dyDescent="0.2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3.8" x14ac:dyDescent="0.2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3.8" x14ac:dyDescent="0.2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3.8" x14ac:dyDescent="0.2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3.8" x14ac:dyDescent="0.2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3.8" x14ac:dyDescent="0.2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3.8" x14ac:dyDescent="0.2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3.8" x14ac:dyDescent="0.2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3.8" x14ac:dyDescent="0.2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3.8" x14ac:dyDescent="0.2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3.8" x14ac:dyDescent="0.2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3.8" x14ac:dyDescent="0.2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3.8" x14ac:dyDescent="0.2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3.8" x14ac:dyDescent="0.2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3.8" x14ac:dyDescent="0.2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3.8" x14ac:dyDescent="0.2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3.8" x14ac:dyDescent="0.2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3.8" x14ac:dyDescent="0.2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3.8" x14ac:dyDescent="0.2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3.8" x14ac:dyDescent="0.2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3.8" x14ac:dyDescent="0.2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3.8" x14ac:dyDescent="0.2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3.8" x14ac:dyDescent="0.2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3.8" x14ac:dyDescent="0.2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3.8" x14ac:dyDescent="0.2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3.8" x14ac:dyDescent="0.2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3.8" x14ac:dyDescent="0.2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3.8" x14ac:dyDescent="0.2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3.8" x14ac:dyDescent="0.2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3.8" x14ac:dyDescent="0.2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3.8" x14ac:dyDescent="0.2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3.8" x14ac:dyDescent="0.2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3.8" x14ac:dyDescent="0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3.8" x14ac:dyDescent="0.2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3.8" x14ac:dyDescent="0.2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3.8" x14ac:dyDescent="0.2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3.8" x14ac:dyDescent="0.2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3.8" x14ac:dyDescent="0.2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3.8" x14ac:dyDescent="0.2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3.8" x14ac:dyDescent="0.2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3.8" x14ac:dyDescent="0.2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3.8" x14ac:dyDescent="0.2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3.8" x14ac:dyDescent="0.2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3.8" x14ac:dyDescent="0.2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3.8" x14ac:dyDescent="0.2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3.8" x14ac:dyDescent="0.2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3.8" x14ac:dyDescent="0.2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3.8" x14ac:dyDescent="0.2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3.8" x14ac:dyDescent="0.2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3.8" x14ac:dyDescent="0.2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3.8" x14ac:dyDescent="0.2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3.8" x14ac:dyDescent="0.2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3.8" x14ac:dyDescent="0.2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3.8" x14ac:dyDescent="0.2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3.8" x14ac:dyDescent="0.2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3.8" x14ac:dyDescent="0.2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3.8" x14ac:dyDescent="0.2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3.8" x14ac:dyDescent="0.2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3.8" x14ac:dyDescent="0.2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3.8" x14ac:dyDescent="0.2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3.8" x14ac:dyDescent="0.2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3.8" x14ac:dyDescent="0.2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3.8" x14ac:dyDescent="0.2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3.8" x14ac:dyDescent="0.2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3.8" x14ac:dyDescent="0.2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3.8" x14ac:dyDescent="0.2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</sheetData>
  <mergeCells count="9">
    <mergeCell ref="E15:G15"/>
    <mergeCell ref="E16:F16"/>
    <mergeCell ref="A1:G1"/>
    <mergeCell ref="A3:H3"/>
    <mergeCell ref="A4:A5"/>
    <mergeCell ref="A13:C13"/>
    <mergeCell ref="E13:G13"/>
    <mergeCell ref="A15:C15"/>
    <mergeCell ref="A16:B16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zoomScaleNormal="100" workbookViewId="0">
      <selection activeCell="B13" sqref="B13"/>
    </sheetView>
  </sheetViews>
  <sheetFormatPr defaultColWidth="14.44140625" defaultRowHeight="15.75" customHeight="1" x14ac:dyDescent="0.25"/>
  <cols>
    <col min="1" max="26" width="25.33203125" style="89" customWidth="1"/>
    <col min="27" max="16384" width="14.44140625" style="89"/>
  </cols>
  <sheetData>
    <row r="1" spans="1:26" ht="13.8" x14ac:dyDescent="0.25">
      <c r="A1" s="296" t="s">
        <v>0</v>
      </c>
      <c r="B1" s="303"/>
      <c r="C1" s="303"/>
      <c r="D1" s="303"/>
      <c r="E1" s="303"/>
      <c r="F1" s="303"/>
      <c r="G1" s="304"/>
      <c r="H1" s="90" t="s">
        <v>111</v>
      </c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4" x14ac:dyDescent="0.3">
      <c r="A2" s="91"/>
      <c r="B2" s="92"/>
      <c r="C2" s="92"/>
      <c r="D2" s="92"/>
      <c r="E2" s="92"/>
      <c r="F2" s="92"/>
      <c r="G2" s="92"/>
      <c r="H2" s="9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3.8" x14ac:dyDescent="0.25">
      <c r="A3" s="305" t="s">
        <v>112</v>
      </c>
      <c r="B3" s="303"/>
      <c r="C3" s="303"/>
      <c r="D3" s="303"/>
      <c r="E3" s="303"/>
      <c r="F3" s="303"/>
      <c r="G3" s="303"/>
      <c r="H3" s="30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3.8" x14ac:dyDescent="0.25">
      <c r="A4" s="306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13.8" x14ac:dyDescent="0.25">
      <c r="A5" s="307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3.8" x14ac:dyDescent="0.25">
      <c r="A6" s="58" t="s">
        <v>166</v>
      </c>
      <c r="B6" s="95"/>
      <c r="C6" s="95"/>
      <c r="D6" s="95"/>
      <c r="E6" s="95"/>
      <c r="F6" s="95"/>
      <c r="G6" s="95"/>
      <c r="H6" s="96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3.8" x14ac:dyDescent="0.25">
      <c r="A7" s="97" t="s">
        <v>73</v>
      </c>
      <c r="B7" s="223">
        <v>1800</v>
      </c>
      <c r="C7" s="233" t="s">
        <v>263</v>
      </c>
      <c r="D7" s="233" t="s">
        <v>263</v>
      </c>
      <c r="E7" s="223">
        <v>1700</v>
      </c>
      <c r="F7" s="223">
        <v>1600</v>
      </c>
      <c r="G7" s="223">
        <v>2400</v>
      </c>
      <c r="H7" s="233" t="s">
        <v>263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3.8" x14ac:dyDescent="0.25">
      <c r="A8" s="97" t="s">
        <v>74</v>
      </c>
      <c r="B8" s="200" t="s">
        <v>263</v>
      </c>
      <c r="C8" s="222" t="s">
        <v>263</v>
      </c>
      <c r="D8" s="222" t="s">
        <v>263</v>
      </c>
      <c r="E8" s="200" t="s">
        <v>263</v>
      </c>
      <c r="F8" s="222" t="s">
        <v>263</v>
      </c>
      <c r="G8" s="222" t="s">
        <v>263</v>
      </c>
      <c r="H8" s="222" t="s">
        <v>263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3.8" x14ac:dyDescent="0.25">
      <c r="A9" s="197" t="s">
        <v>75</v>
      </c>
      <c r="B9" s="223">
        <v>1671.36</v>
      </c>
      <c r="C9" s="233" t="s">
        <v>263</v>
      </c>
      <c r="D9" s="223">
        <v>886</v>
      </c>
      <c r="E9" s="223">
        <v>1645.91</v>
      </c>
      <c r="F9" s="223">
        <v>1538</v>
      </c>
      <c r="G9" s="223">
        <v>2187.5</v>
      </c>
      <c r="H9" s="233" t="s">
        <v>263</v>
      </c>
      <c r="I9" s="19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3.8" x14ac:dyDescent="0.25">
      <c r="A10" s="198" t="s">
        <v>76</v>
      </c>
      <c r="B10" s="200" t="s">
        <v>263</v>
      </c>
      <c r="C10" s="200" t="s">
        <v>263</v>
      </c>
      <c r="D10" s="200" t="s">
        <v>263</v>
      </c>
      <c r="E10" s="200" t="s">
        <v>263</v>
      </c>
      <c r="F10" s="222" t="s">
        <v>263</v>
      </c>
      <c r="G10" s="222" t="s">
        <v>263</v>
      </c>
      <c r="H10" s="222" t="s">
        <v>263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3.8" x14ac:dyDescent="0.25">
      <c r="A11" s="80" t="s">
        <v>257</v>
      </c>
      <c r="B11" s="223">
        <v>1740</v>
      </c>
      <c r="C11" s="233" t="s">
        <v>263</v>
      </c>
      <c r="D11" s="233" t="s">
        <v>263</v>
      </c>
      <c r="E11" s="223">
        <v>1680</v>
      </c>
      <c r="F11" s="233" t="s">
        <v>263</v>
      </c>
      <c r="G11" s="223">
        <v>2190</v>
      </c>
      <c r="H11" s="233" t="s">
        <v>263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3.8" x14ac:dyDescent="0.25">
      <c r="A12" s="165" t="s">
        <v>77</v>
      </c>
      <c r="B12" s="200" t="s">
        <v>263</v>
      </c>
      <c r="C12" s="200" t="s">
        <v>263</v>
      </c>
      <c r="D12" s="200" t="s">
        <v>263</v>
      </c>
      <c r="E12" s="200" t="s">
        <v>263</v>
      </c>
      <c r="F12" s="200" t="s">
        <v>263</v>
      </c>
      <c r="G12" s="200" t="s">
        <v>263</v>
      </c>
      <c r="H12" s="222" t="s">
        <v>263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3.8" x14ac:dyDescent="0.25">
      <c r="A13" s="87" t="s">
        <v>23</v>
      </c>
      <c r="B13" s="138">
        <f>IFERROR(AVERAGE(B7:B12),"-")</f>
        <v>1737.12</v>
      </c>
      <c r="C13" s="138" t="str">
        <f t="shared" ref="C13:H13" si="0">IFERROR(AVERAGE(C7:C12),"-")</f>
        <v>-</v>
      </c>
      <c r="D13" s="138">
        <f t="shared" si="0"/>
        <v>886</v>
      </c>
      <c r="E13" s="138">
        <f t="shared" si="0"/>
        <v>1675.3033333333333</v>
      </c>
      <c r="F13" s="138">
        <f t="shared" si="0"/>
        <v>1569</v>
      </c>
      <c r="G13" s="138">
        <f t="shared" si="0"/>
        <v>2259.1666666666665</v>
      </c>
      <c r="H13" s="138" t="str">
        <f t="shared" si="0"/>
        <v>-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8" x14ac:dyDescent="0.25">
      <c r="A14" s="99"/>
      <c r="B14" s="99"/>
      <c r="C14" s="99"/>
      <c r="D14" s="99"/>
      <c r="E14" s="99"/>
      <c r="F14" s="99"/>
      <c r="G14" s="99"/>
      <c r="H14" s="99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3.8" x14ac:dyDescent="0.25">
      <c r="A15" s="300" t="s">
        <v>115</v>
      </c>
      <c r="B15" s="301"/>
      <c r="C15" s="301"/>
      <c r="D15" s="99"/>
      <c r="E15" s="101" t="s">
        <v>116</v>
      </c>
      <c r="F15" s="101"/>
      <c r="G15" s="99"/>
      <c r="H15" s="99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3.8" x14ac:dyDescent="0.25">
      <c r="A16" s="101"/>
      <c r="B16" s="101"/>
      <c r="C16" s="101"/>
      <c r="D16" s="102"/>
      <c r="E16" s="103"/>
      <c r="F16" s="101"/>
      <c r="G16" s="99"/>
      <c r="H16" s="99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3.8" x14ac:dyDescent="0.25">
      <c r="A17" s="21" t="s">
        <v>261</v>
      </c>
      <c r="B17" s="99"/>
      <c r="C17" s="99"/>
      <c r="D17" s="99"/>
      <c r="E17" s="104" t="s">
        <v>167</v>
      </c>
      <c r="F17" s="99"/>
      <c r="G17" s="99"/>
      <c r="H17" s="99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3.8" x14ac:dyDescent="0.25">
      <c r="A18" s="105" t="s">
        <v>134</v>
      </c>
      <c r="B18" s="99"/>
      <c r="C18" s="99"/>
      <c r="D18" s="99"/>
      <c r="E18" s="105" t="s">
        <v>127</v>
      </c>
      <c r="F18" s="99"/>
      <c r="G18" s="99"/>
      <c r="H18" s="99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3.8" x14ac:dyDescent="0.2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3.8" x14ac:dyDescent="0.2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3.8" x14ac:dyDescent="0.25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3.8" x14ac:dyDescent="0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3.8" x14ac:dyDescent="0.25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3.8" x14ac:dyDescent="0.2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3.8" x14ac:dyDescent="0.2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3.8" x14ac:dyDescent="0.2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3.8" x14ac:dyDescent="0.2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3.8" x14ac:dyDescent="0.2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3.8" x14ac:dyDescent="0.2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3.8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3.8" x14ac:dyDescent="0.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3.8" x14ac:dyDescent="0.2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3.8" x14ac:dyDescent="0.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3.8" x14ac:dyDescent="0.2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3.8" x14ac:dyDescent="0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3.8" x14ac:dyDescent="0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3.8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3.8" x14ac:dyDescent="0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3.8" x14ac:dyDescent="0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3.8" x14ac:dyDescent="0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3.8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3.8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3.8" x14ac:dyDescent="0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3.8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3.8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3.8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3.8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3.8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3.8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3.8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3.8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3.8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3.8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3.8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3.8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3.8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3.8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3.8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3.8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3.8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3.8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3.8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3.8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3.8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3.8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3.8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3.8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3.8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3.8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3.8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3.8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3.8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3.8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3.8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3.8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3.8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3.8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3.8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3.8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3.8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3.8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3.8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3.8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3.8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3.8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3.8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3.8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3.8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3.8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3.8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3.8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3.8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3.8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3.8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3.8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3.8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3.8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3.8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3.8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3.8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3.8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3.8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3.8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3.8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3.8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3.8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3.8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3.8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3.8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3.8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3.8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3.8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3.8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3.8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3.8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3.8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3.8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3.8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3.8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3.8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3.8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3.8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3.8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3.8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3.8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3.8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3.8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3.8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3.8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3.8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3.8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3.8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3.8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3.8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3.8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3.8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3.8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3.8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3.8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3.8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3.8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3.8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3.8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3.8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3.8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3.8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3.8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3.8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3.8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3.8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3.8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3.8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3.8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3.8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3.8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3.8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3.8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3.8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3.8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3.8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3.8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3.8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3.8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3.8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3.8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3.8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3.8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3.8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3.8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3.8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3.8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3.8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3.8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3.8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3.8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3.8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3.8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3.8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3.8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3.8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3.8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3.8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3.8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3.8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3.8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3.8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3.8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3.8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3.8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3.8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3.8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3.8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3.8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3.8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3.8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3.8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3.8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3.8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3.8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3.8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3.8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3.8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3.8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3.8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3.8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3.8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3.8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3.8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3.8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3.8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3.8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3.8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3.8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3.8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3.8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3.8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3.8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3.8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3.8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3.8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3.8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3.8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3.8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3.8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3.8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3.8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3.8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3.8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3.8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3.8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3.8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3.8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3.8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3.8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3.8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3.8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3.8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3.8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3.8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3.8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3.8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3.8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3.8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3.8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3.8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3.8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3.8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3.8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3.8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3.8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3.8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3.8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3.8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3.8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3.8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3.8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3.8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3.8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3.8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3.8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3.8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3.8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3.8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3.8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3.8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3.8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3.8" x14ac:dyDescent="0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3.8" x14ac:dyDescent="0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3.8" x14ac:dyDescent="0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3.8" x14ac:dyDescent="0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3.8" x14ac:dyDescent="0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3.8" x14ac:dyDescent="0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3.8" x14ac:dyDescent="0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3.8" x14ac:dyDescent="0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3.8" x14ac:dyDescent="0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3.8" x14ac:dyDescent="0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3.8" x14ac:dyDescent="0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3.8" x14ac:dyDescent="0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3.8" x14ac:dyDescent="0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3.8" x14ac:dyDescent="0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3.8" x14ac:dyDescent="0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3.8" x14ac:dyDescent="0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3.8" x14ac:dyDescent="0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3.8" x14ac:dyDescent="0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3.8" x14ac:dyDescent="0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3.8" x14ac:dyDescent="0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3.8" x14ac:dyDescent="0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3.8" x14ac:dyDescent="0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3.8" x14ac:dyDescent="0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3.8" x14ac:dyDescent="0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3.8" x14ac:dyDescent="0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3.8" x14ac:dyDescent="0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3.8" x14ac:dyDescent="0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3.8" x14ac:dyDescent="0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3.8" x14ac:dyDescent="0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3.8" x14ac:dyDescent="0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3.8" x14ac:dyDescent="0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3.8" x14ac:dyDescent="0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3.8" x14ac:dyDescent="0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3.8" x14ac:dyDescent="0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3.8" x14ac:dyDescent="0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3.8" x14ac:dyDescent="0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3.8" x14ac:dyDescent="0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3.8" x14ac:dyDescent="0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3.8" x14ac:dyDescent="0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3.8" x14ac:dyDescent="0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3.8" x14ac:dyDescent="0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3.8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3.8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3.8" x14ac:dyDescent="0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3.8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3.8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3.8" x14ac:dyDescent="0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3.8" x14ac:dyDescent="0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3.8" x14ac:dyDescent="0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3.8" x14ac:dyDescent="0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3.8" x14ac:dyDescent="0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3.8" x14ac:dyDescent="0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3.8" x14ac:dyDescent="0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3.8" x14ac:dyDescent="0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3.8" x14ac:dyDescent="0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3.8" x14ac:dyDescent="0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3.8" x14ac:dyDescent="0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3.8" x14ac:dyDescent="0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3.8" x14ac:dyDescent="0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3.8" x14ac:dyDescent="0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3.8" x14ac:dyDescent="0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3.8" x14ac:dyDescent="0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3.8" x14ac:dyDescent="0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3.8" x14ac:dyDescent="0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3.8" x14ac:dyDescent="0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3.8" x14ac:dyDescent="0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3.8" x14ac:dyDescent="0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3.8" x14ac:dyDescent="0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3.8" x14ac:dyDescent="0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3.8" x14ac:dyDescent="0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3.8" x14ac:dyDescent="0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3.8" x14ac:dyDescent="0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3.8" x14ac:dyDescent="0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3.8" x14ac:dyDescent="0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3.8" x14ac:dyDescent="0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3.8" x14ac:dyDescent="0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3.8" x14ac:dyDescent="0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3.8" x14ac:dyDescent="0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3.8" x14ac:dyDescent="0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3.8" x14ac:dyDescent="0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3.8" x14ac:dyDescent="0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3.8" x14ac:dyDescent="0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3.8" x14ac:dyDescent="0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3.8" x14ac:dyDescent="0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3.8" x14ac:dyDescent="0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3.8" x14ac:dyDescent="0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3.8" x14ac:dyDescent="0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3.8" x14ac:dyDescent="0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3.8" x14ac:dyDescent="0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3.8" x14ac:dyDescent="0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3.8" x14ac:dyDescent="0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3.8" x14ac:dyDescent="0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3.8" x14ac:dyDescent="0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3.8" x14ac:dyDescent="0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3.8" x14ac:dyDescent="0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3.8" x14ac:dyDescent="0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3.8" x14ac:dyDescent="0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3.8" x14ac:dyDescent="0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3.8" x14ac:dyDescent="0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3.8" x14ac:dyDescent="0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3.8" x14ac:dyDescent="0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3.8" x14ac:dyDescent="0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3.8" x14ac:dyDescent="0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3.8" x14ac:dyDescent="0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3.8" x14ac:dyDescent="0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3.8" x14ac:dyDescent="0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3.8" x14ac:dyDescent="0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3.8" x14ac:dyDescent="0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3.8" x14ac:dyDescent="0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3.8" x14ac:dyDescent="0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3.8" x14ac:dyDescent="0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3.8" x14ac:dyDescent="0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3.8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3.8" x14ac:dyDescent="0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3.8" x14ac:dyDescent="0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3.8" x14ac:dyDescent="0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3.8" x14ac:dyDescent="0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3.8" x14ac:dyDescent="0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3.8" x14ac:dyDescent="0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3.8" x14ac:dyDescent="0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3.8" x14ac:dyDescent="0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3.8" x14ac:dyDescent="0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3.8" x14ac:dyDescent="0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3.8" x14ac:dyDescent="0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3.8" x14ac:dyDescent="0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3.8" x14ac:dyDescent="0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3.8" x14ac:dyDescent="0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3.8" x14ac:dyDescent="0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3.8" x14ac:dyDescent="0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3.8" x14ac:dyDescent="0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3.8" x14ac:dyDescent="0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3.8" x14ac:dyDescent="0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3.8" x14ac:dyDescent="0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3.8" x14ac:dyDescent="0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3.8" x14ac:dyDescent="0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3.8" x14ac:dyDescent="0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3.8" x14ac:dyDescent="0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3.8" x14ac:dyDescent="0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3.8" x14ac:dyDescent="0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3.8" x14ac:dyDescent="0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3.8" x14ac:dyDescent="0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3.8" x14ac:dyDescent="0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3.8" x14ac:dyDescent="0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3.8" x14ac:dyDescent="0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3.8" x14ac:dyDescent="0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3.8" x14ac:dyDescent="0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3.8" x14ac:dyDescent="0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3.8" x14ac:dyDescent="0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3.8" x14ac:dyDescent="0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3.8" x14ac:dyDescent="0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3.8" x14ac:dyDescent="0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3.8" x14ac:dyDescent="0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3.8" x14ac:dyDescent="0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3.8" x14ac:dyDescent="0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3.8" x14ac:dyDescent="0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3.8" x14ac:dyDescent="0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3.8" x14ac:dyDescent="0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3.8" x14ac:dyDescent="0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3.8" x14ac:dyDescent="0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3.8" x14ac:dyDescent="0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3.8" x14ac:dyDescent="0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3.8" x14ac:dyDescent="0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3.8" x14ac:dyDescent="0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3.8" x14ac:dyDescent="0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3.8" x14ac:dyDescent="0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3.8" x14ac:dyDescent="0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3.8" x14ac:dyDescent="0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3.8" x14ac:dyDescent="0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3.8" x14ac:dyDescent="0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3.8" x14ac:dyDescent="0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3.8" x14ac:dyDescent="0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3.8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3.8" x14ac:dyDescent="0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3.8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3.8" x14ac:dyDescent="0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3.8" x14ac:dyDescent="0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3.8" x14ac:dyDescent="0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3.8" x14ac:dyDescent="0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3.8" x14ac:dyDescent="0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3.8" x14ac:dyDescent="0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3.8" x14ac:dyDescent="0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3.8" x14ac:dyDescent="0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3.8" x14ac:dyDescent="0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3.8" x14ac:dyDescent="0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3.8" x14ac:dyDescent="0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3.8" x14ac:dyDescent="0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3.8" x14ac:dyDescent="0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3.8" x14ac:dyDescent="0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3.8" x14ac:dyDescent="0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3.8" x14ac:dyDescent="0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3.8" x14ac:dyDescent="0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3.8" x14ac:dyDescent="0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3.8" x14ac:dyDescent="0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3.8" x14ac:dyDescent="0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3.8" x14ac:dyDescent="0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3.8" x14ac:dyDescent="0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3.8" x14ac:dyDescent="0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3.8" x14ac:dyDescent="0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3.8" x14ac:dyDescent="0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3.8" x14ac:dyDescent="0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3.8" x14ac:dyDescent="0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3.8" x14ac:dyDescent="0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3.8" x14ac:dyDescent="0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3.8" x14ac:dyDescent="0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3.8" x14ac:dyDescent="0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3.8" x14ac:dyDescent="0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3.8" x14ac:dyDescent="0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3.8" x14ac:dyDescent="0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3.8" x14ac:dyDescent="0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3.8" x14ac:dyDescent="0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3.8" x14ac:dyDescent="0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3.8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3.8" x14ac:dyDescent="0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3.8" x14ac:dyDescent="0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3.8" x14ac:dyDescent="0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3.8" x14ac:dyDescent="0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3.8" x14ac:dyDescent="0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3.8" x14ac:dyDescent="0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3.8" x14ac:dyDescent="0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3.8" x14ac:dyDescent="0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3.8" x14ac:dyDescent="0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3.8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3.8" x14ac:dyDescent="0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3.8" x14ac:dyDescent="0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3.8" x14ac:dyDescent="0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3.8" x14ac:dyDescent="0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3.8" x14ac:dyDescent="0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3.8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3.8" x14ac:dyDescent="0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3.8" x14ac:dyDescent="0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3.8" x14ac:dyDescent="0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3.8" x14ac:dyDescent="0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3.8" x14ac:dyDescent="0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3.8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3.8" x14ac:dyDescent="0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3.8" x14ac:dyDescent="0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3.8" x14ac:dyDescent="0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3.8" x14ac:dyDescent="0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3.8" x14ac:dyDescent="0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3.8" x14ac:dyDescent="0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3.8" x14ac:dyDescent="0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3.8" x14ac:dyDescent="0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3.8" x14ac:dyDescent="0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3.8" x14ac:dyDescent="0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3.8" x14ac:dyDescent="0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3.8" x14ac:dyDescent="0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3.8" x14ac:dyDescent="0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3.8" x14ac:dyDescent="0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3.8" x14ac:dyDescent="0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3.8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3.8" x14ac:dyDescent="0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3.8" x14ac:dyDescent="0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3.8" x14ac:dyDescent="0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3.8" x14ac:dyDescent="0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3.8" x14ac:dyDescent="0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3.8" x14ac:dyDescent="0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3.8" x14ac:dyDescent="0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3.8" x14ac:dyDescent="0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3.8" x14ac:dyDescent="0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3.8" x14ac:dyDescent="0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3.8" x14ac:dyDescent="0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3.8" x14ac:dyDescent="0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3.8" x14ac:dyDescent="0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3.8" x14ac:dyDescent="0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3.8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3.8" x14ac:dyDescent="0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3.8" x14ac:dyDescent="0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3.8" x14ac:dyDescent="0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3.8" x14ac:dyDescent="0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3.8" x14ac:dyDescent="0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3.8" x14ac:dyDescent="0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3.8" x14ac:dyDescent="0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3.8" x14ac:dyDescent="0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3.8" x14ac:dyDescent="0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3.8" x14ac:dyDescent="0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3.8" x14ac:dyDescent="0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3.8" x14ac:dyDescent="0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3.8" x14ac:dyDescent="0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3.8" x14ac:dyDescent="0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3.8" x14ac:dyDescent="0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3.8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3.8" x14ac:dyDescent="0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3.8" x14ac:dyDescent="0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3.8" x14ac:dyDescent="0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3.8" x14ac:dyDescent="0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3.8" x14ac:dyDescent="0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3.8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3.8" x14ac:dyDescent="0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3.8" x14ac:dyDescent="0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3.8" x14ac:dyDescent="0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3.8" x14ac:dyDescent="0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3.8" x14ac:dyDescent="0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3.8" x14ac:dyDescent="0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3.8" x14ac:dyDescent="0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3.8" x14ac:dyDescent="0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3.8" x14ac:dyDescent="0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3.8" x14ac:dyDescent="0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3.8" x14ac:dyDescent="0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3.8" x14ac:dyDescent="0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3.8" x14ac:dyDescent="0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3.8" x14ac:dyDescent="0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3.8" x14ac:dyDescent="0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3.8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3.8" x14ac:dyDescent="0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3.8" x14ac:dyDescent="0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3.8" x14ac:dyDescent="0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3.8" x14ac:dyDescent="0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3.8" x14ac:dyDescent="0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3.8" x14ac:dyDescent="0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3.8" x14ac:dyDescent="0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3.8" x14ac:dyDescent="0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3.8" x14ac:dyDescent="0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3.8" x14ac:dyDescent="0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3.8" x14ac:dyDescent="0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3.8" x14ac:dyDescent="0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3.8" x14ac:dyDescent="0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3.8" x14ac:dyDescent="0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3.8" x14ac:dyDescent="0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3.8" x14ac:dyDescent="0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3.8" x14ac:dyDescent="0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3.8" x14ac:dyDescent="0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3.8" x14ac:dyDescent="0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3.8" x14ac:dyDescent="0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3.8" x14ac:dyDescent="0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3.8" x14ac:dyDescent="0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3.8" x14ac:dyDescent="0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3.8" x14ac:dyDescent="0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3.8" x14ac:dyDescent="0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3.8" x14ac:dyDescent="0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3.8" x14ac:dyDescent="0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3.8" x14ac:dyDescent="0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3.8" x14ac:dyDescent="0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3.8" x14ac:dyDescent="0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3.8" x14ac:dyDescent="0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3.8" x14ac:dyDescent="0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3.8" x14ac:dyDescent="0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3.8" x14ac:dyDescent="0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3.8" x14ac:dyDescent="0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3.8" x14ac:dyDescent="0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3.8" x14ac:dyDescent="0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3.8" x14ac:dyDescent="0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3.8" x14ac:dyDescent="0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3.8" x14ac:dyDescent="0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3.8" x14ac:dyDescent="0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3.8" x14ac:dyDescent="0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3.8" x14ac:dyDescent="0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3.8" x14ac:dyDescent="0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3.8" x14ac:dyDescent="0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3.8" x14ac:dyDescent="0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3.8" x14ac:dyDescent="0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3.8" x14ac:dyDescent="0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3.8" x14ac:dyDescent="0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3.8" x14ac:dyDescent="0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3.8" x14ac:dyDescent="0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3.8" x14ac:dyDescent="0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3.8" x14ac:dyDescent="0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3.8" x14ac:dyDescent="0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3.8" x14ac:dyDescent="0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3.8" x14ac:dyDescent="0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3.8" x14ac:dyDescent="0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3.8" x14ac:dyDescent="0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3.8" x14ac:dyDescent="0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3.8" x14ac:dyDescent="0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3.8" x14ac:dyDescent="0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3.8" x14ac:dyDescent="0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3.8" x14ac:dyDescent="0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3.8" x14ac:dyDescent="0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3.8" x14ac:dyDescent="0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3.8" x14ac:dyDescent="0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3.8" x14ac:dyDescent="0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3.8" x14ac:dyDescent="0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3.8" x14ac:dyDescent="0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3.8" x14ac:dyDescent="0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3.8" x14ac:dyDescent="0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3.8" x14ac:dyDescent="0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3.8" x14ac:dyDescent="0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3.8" x14ac:dyDescent="0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3.8" x14ac:dyDescent="0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3.8" x14ac:dyDescent="0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3.8" x14ac:dyDescent="0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3.8" x14ac:dyDescent="0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3.8" x14ac:dyDescent="0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3.8" x14ac:dyDescent="0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3.8" x14ac:dyDescent="0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3.8" x14ac:dyDescent="0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3.8" x14ac:dyDescent="0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3.8" x14ac:dyDescent="0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3.8" x14ac:dyDescent="0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3.8" x14ac:dyDescent="0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3.8" x14ac:dyDescent="0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3.8" x14ac:dyDescent="0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3.8" x14ac:dyDescent="0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3.8" x14ac:dyDescent="0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3.8" x14ac:dyDescent="0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3.8" x14ac:dyDescent="0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3.8" x14ac:dyDescent="0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3.8" x14ac:dyDescent="0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3.8" x14ac:dyDescent="0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3.8" x14ac:dyDescent="0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3.8" x14ac:dyDescent="0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3.8" x14ac:dyDescent="0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3.8" x14ac:dyDescent="0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3.8" x14ac:dyDescent="0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3.8" x14ac:dyDescent="0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3.8" x14ac:dyDescent="0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3.8" x14ac:dyDescent="0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3.8" x14ac:dyDescent="0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3.8" x14ac:dyDescent="0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3.8" x14ac:dyDescent="0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3.8" x14ac:dyDescent="0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3.8" x14ac:dyDescent="0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3.8" x14ac:dyDescent="0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3.8" x14ac:dyDescent="0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3.8" x14ac:dyDescent="0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3.8" x14ac:dyDescent="0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3.8" x14ac:dyDescent="0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3.8" x14ac:dyDescent="0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3.8" x14ac:dyDescent="0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3.8" x14ac:dyDescent="0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3.8" x14ac:dyDescent="0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3.8" x14ac:dyDescent="0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3.8" x14ac:dyDescent="0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3.8" x14ac:dyDescent="0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3.8" x14ac:dyDescent="0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3.8" x14ac:dyDescent="0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3.8" x14ac:dyDescent="0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3.8" x14ac:dyDescent="0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3.8" x14ac:dyDescent="0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3.8" x14ac:dyDescent="0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3.8" x14ac:dyDescent="0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3.8" x14ac:dyDescent="0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3.8" x14ac:dyDescent="0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3.8" x14ac:dyDescent="0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3.8" x14ac:dyDescent="0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3.8" x14ac:dyDescent="0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3.8" x14ac:dyDescent="0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3.8" x14ac:dyDescent="0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3.8" x14ac:dyDescent="0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3.8" x14ac:dyDescent="0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3.8" x14ac:dyDescent="0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3.8" x14ac:dyDescent="0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3.8" x14ac:dyDescent="0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3.8" x14ac:dyDescent="0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3.8" x14ac:dyDescent="0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3.8" x14ac:dyDescent="0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3.8" x14ac:dyDescent="0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3.8" x14ac:dyDescent="0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3.8" x14ac:dyDescent="0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3.8" x14ac:dyDescent="0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3.8" x14ac:dyDescent="0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3.8" x14ac:dyDescent="0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3.8" x14ac:dyDescent="0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3.8" x14ac:dyDescent="0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3.8" x14ac:dyDescent="0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3.8" x14ac:dyDescent="0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3.8" x14ac:dyDescent="0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3.8" x14ac:dyDescent="0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3.8" x14ac:dyDescent="0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3.8" x14ac:dyDescent="0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3.8" x14ac:dyDescent="0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3.8" x14ac:dyDescent="0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3.8" x14ac:dyDescent="0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3.8" x14ac:dyDescent="0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3.8" x14ac:dyDescent="0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3.8" x14ac:dyDescent="0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3.8" x14ac:dyDescent="0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3.8" x14ac:dyDescent="0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3.8" x14ac:dyDescent="0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3.8" x14ac:dyDescent="0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3.8" x14ac:dyDescent="0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3.8" x14ac:dyDescent="0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3.8" x14ac:dyDescent="0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3.8" x14ac:dyDescent="0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3.8" x14ac:dyDescent="0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3.8" x14ac:dyDescent="0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3.8" x14ac:dyDescent="0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3.8" x14ac:dyDescent="0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3.8" x14ac:dyDescent="0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3.8" x14ac:dyDescent="0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3.8" x14ac:dyDescent="0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3.8" x14ac:dyDescent="0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3.8" x14ac:dyDescent="0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3.8" x14ac:dyDescent="0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3.8" x14ac:dyDescent="0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3.8" x14ac:dyDescent="0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3.8" x14ac:dyDescent="0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3.8" x14ac:dyDescent="0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3.8" x14ac:dyDescent="0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3.8" x14ac:dyDescent="0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3.8" x14ac:dyDescent="0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3.8" x14ac:dyDescent="0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3.8" x14ac:dyDescent="0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3.8" x14ac:dyDescent="0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3.8" x14ac:dyDescent="0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3.8" x14ac:dyDescent="0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3.8" x14ac:dyDescent="0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3.8" x14ac:dyDescent="0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3.8" x14ac:dyDescent="0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3.8" x14ac:dyDescent="0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3.8" x14ac:dyDescent="0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3.8" x14ac:dyDescent="0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3.8" x14ac:dyDescent="0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3.8" x14ac:dyDescent="0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3.8" x14ac:dyDescent="0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3.8" x14ac:dyDescent="0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3.8" x14ac:dyDescent="0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3.8" x14ac:dyDescent="0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3.8" x14ac:dyDescent="0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3.8" x14ac:dyDescent="0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3.8" x14ac:dyDescent="0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3.8" x14ac:dyDescent="0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3.8" x14ac:dyDescent="0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3.8" x14ac:dyDescent="0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3.8" x14ac:dyDescent="0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3.8" x14ac:dyDescent="0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3.8" x14ac:dyDescent="0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3.8" x14ac:dyDescent="0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3.8" x14ac:dyDescent="0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3.8" x14ac:dyDescent="0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3.8" x14ac:dyDescent="0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3.8" x14ac:dyDescent="0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3.8" x14ac:dyDescent="0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3.8" x14ac:dyDescent="0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3.8" x14ac:dyDescent="0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3.8" x14ac:dyDescent="0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3.8" x14ac:dyDescent="0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3.8" x14ac:dyDescent="0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3.8" x14ac:dyDescent="0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3.8" x14ac:dyDescent="0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3.8" x14ac:dyDescent="0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3.8" x14ac:dyDescent="0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3.8" x14ac:dyDescent="0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3.8" x14ac:dyDescent="0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3.8" x14ac:dyDescent="0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3.8" x14ac:dyDescent="0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3.8" x14ac:dyDescent="0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3.8" x14ac:dyDescent="0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3.8" x14ac:dyDescent="0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3.8" x14ac:dyDescent="0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3.8" x14ac:dyDescent="0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3.8" x14ac:dyDescent="0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3.8" x14ac:dyDescent="0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3.8" x14ac:dyDescent="0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3.8" x14ac:dyDescent="0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3.8" x14ac:dyDescent="0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3.8" x14ac:dyDescent="0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3.8" x14ac:dyDescent="0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3.8" x14ac:dyDescent="0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3.8" x14ac:dyDescent="0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3.8" x14ac:dyDescent="0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3.8" x14ac:dyDescent="0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3.8" x14ac:dyDescent="0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3.8" x14ac:dyDescent="0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3.8" x14ac:dyDescent="0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3.8" x14ac:dyDescent="0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3.8" x14ac:dyDescent="0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3.8" x14ac:dyDescent="0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3.8" x14ac:dyDescent="0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3.8" x14ac:dyDescent="0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3.8" x14ac:dyDescent="0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3.8" x14ac:dyDescent="0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3.8" x14ac:dyDescent="0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3.8" x14ac:dyDescent="0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3.8" x14ac:dyDescent="0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3.8" x14ac:dyDescent="0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3.8" x14ac:dyDescent="0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3.8" x14ac:dyDescent="0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3.8" x14ac:dyDescent="0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3.8" x14ac:dyDescent="0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3.8" x14ac:dyDescent="0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3.8" x14ac:dyDescent="0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3.8" x14ac:dyDescent="0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3.8" x14ac:dyDescent="0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3.8" x14ac:dyDescent="0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3.8" x14ac:dyDescent="0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3.8" x14ac:dyDescent="0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3.8" x14ac:dyDescent="0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3.8" x14ac:dyDescent="0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3.8" x14ac:dyDescent="0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3.8" x14ac:dyDescent="0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3.8" x14ac:dyDescent="0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3.8" x14ac:dyDescent="0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3.8" x14ac:dyDescent="0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3.8" x14ac:dyDescent="0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3.8" x14ac:dyDescent="0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3.8" x14ac:dyDescent="0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3.8" x14ac:dyDescent="0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3.8" x14ac:dyDescent="0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3.8" x14ac:dyDescent="0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3.8" x14ac:dyDescent="0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3.8" x14ac:dyDescent="0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3.8" x14ac:dyDescent="0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3.8" x14ac:dyDescent="0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3.8" x14ac:dyDescent="0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3.8" x14ac:dyDescent="0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3.8" x14ac:dyDescent="0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3.8" x14ac:dyDescent="0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3.8" x14ac:dyDescent="0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3.8" x14ac:dyDescent="0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3.8" x14ac:dyDescent="0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3.8" x14ac:dyDescent="0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3.8" x14ac:dyDescent="0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3.8" x14ac:dyDescent="0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3.8" x14ac:dyDescent="0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3.8" x14ac:dyDescent="0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3.8" x14ac:dyDescent="0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3.8" x14ac:dyDescent="0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3.8" x14ac:dyDescent="0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3.8" x14ac:dyDescent="0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3.8" x14ac:dyDescent="0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3.8" x14ac:dyDescent="0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3.8" x14ac:dyDescent="0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3.8" x14ac:dyDescent="0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3.8" x14ac:dyDescent="0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3.8" x14ac:dyDescent="0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3.8" x14ac:dyDescent="0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3.8" x14ac:dyDescent="0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3.8" x14ac:dyDescent="0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3.8" x14ac:dyDescent="0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3.8" x14ac:dyDescent="0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3.8" x14ac:dyDescent="0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3.8" x14ac:dyDescent="0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3.8" x14ac:dyDescent="0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3.8" x14ac:dyDescent="0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3.8" x14ac:dyDescent="0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3.8" x14ac:dyDescent="0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3.8" x14ac:dyDescent="0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3.8" x14ac:dyDescent="0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3.8" x14ac:dyDescent="0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3.8" x14ac:dyDescent="0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3.8" x14ac:dyDescent="0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3.8" x14ac:dyDescent="0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3.8" x14ac:dyDescent="0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3.8" x14ac:dyDescent="0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3.8" x14ac:dyDescent="0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3.8" x14ac:dyDescent="0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3.8" x14ac:dyDescent="0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3.8" x14ac:dyDescent="0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3.8" x14ac:dyDescent="0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3.8" x14ac:dyDescent="0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3.8" x14ac:dyDescent="0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3.8" x14ac:dyDescent="0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3.8" x14ac:dyDescent="0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3.8" x14ac:dyDescent="0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3.8" x14ac:dyDescent="0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3.8" x14ac:dyDescent="0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3.8" x14ac:dyDescent="0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3.8" x14ac:dyDescent="0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3.8" x14ac:dyDescent="0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3.8" x14ac:dyDescent="0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3.8" x14ac:dyDescent="0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3.8" x14ac:dyDescent="0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3.8" x14ac:dyDescent="0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3.8" x14ac:dyDescent="0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3.8" x14ac:dyDescent="0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3.8" x14ac:dyDescent="0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3.8" x14ac:dyDescent="0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3.8" x14ac:dyDescent="0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3.8" x14ac:dyDescent="0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3.8" x14ac:dyDescent="0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3.8" x14ac:dyDescent="0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3.8" x14ac:dyDescent="0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3.8" x14ac:dyDescent="0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3.8" x14ac:dyDescent="0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3.8" x14ac:dyDescent="0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3.8" x14ac:dyDescent="0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3.8" x14ac:dyDescent="0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3.8" x14ac:dyDescent="0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3.8" x14ac:dyDescent="0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3.8" x14ac:dyDescent="0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3.8" x14ac:dyDescent="0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3.8" x14ac:dyDescent="0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3.8" x14ac:dyDescent="0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3.8" x14ac:dyDescent="0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3.8" x14ac:dyDescent="0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3.8" x14ac:dyDescent="0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3.8" x14ac:dyDescent="0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3.8" x14ac:dyDescent="0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3.8" x14ac:dyDescent="0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3.8" x14ac:dyDescent="0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3.8" x14ac:dyDescent="0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3.8" x14ac:dyDescent="0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3.8" x14ac:dyDescent="0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3.8" x14ac:dyDescent="0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3.8" x14ac:dyDescent="0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3.8" x14ac:dyDescent="0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3.8" x14ac:dyDescent="0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3.8" x14ac:dyDescent="0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3.8" x14ac:dyDescent="0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3.8" x14ac:dyDescent="0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3.8" x14ac:dyDescent="0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3.8" x14ac:dyDescent="0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3.8" x14ac:dyDescent="0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3.8" x14ac:dyDescent="0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3.8" x14ac:dyDescent="0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3.8" x14ac:dyDescent="0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3.8" x14ac:dyDescent="0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3.8" x14ac:dyDescent="0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3.8" x14ac:dyDescent="0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3.8" x14ac:dyDescent="0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3.8" x14ac:dyDescent="0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3.8" x14ac:dyDescent="0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3.8" x14ac:dyDescent="0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3.8" x14ac:dyDescent="0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3.8" x14ac:dyDescent="0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3.8" x14ac:dyDescent="0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3.8" x14ac:dyDescent="0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3.8" x14ac:dyDescent="0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3.8" x14ac:dyDescent="0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3.8" x14ac:dyDescent="0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3.8" x14ac:dyDescent="0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3.8" x14ac:dyDescent="0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3.8" x14ac:dyDescent="0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3.8" x14ac:dyDescent="0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3.8" x14ac:dyDescent="0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3.8" x14ac:dyDescent="0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3.8" x14ac:dyDescent="0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3.8" x14ac:dyDescent="0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3.8" x14ac:dyDescent="0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3.8" x14ac:dyDescent="0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3.8" x14ac:dyDescent="0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3.8" x14ac:dyDescent="0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3.8" x14ac:dyDescent="0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3.8" x14ac:dyDescent="0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3.8" x14ac:dyDescent="0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3.8" x14ac:dyDescent="0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3.8" x14ac:dyDescent="0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3.8" x14ac:dyDescent="0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3.8" x14ac:dyDescent="0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3.8" x14ac:dyDescent="0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3.8" x14ac:dyDescent="0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3.8" x14ac:dyDescent="0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3.8" x14ac:dyDescent="0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3.8" x14ac:dyDescent="0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4">
    <mergeCell ref="A1:G1"/>
    <mergeCell ref="A3:H3"/>
    <mergeCell ref="A4:A5"/>
    <mergeCell ref="A15:C15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99"/>
  <sheetViews>
    <sheetView zoomScaleNormal="100" workbookViewId="0">
      <selection activeCell="B8" sqref="B8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309" t="s">
        <v>0</v>
      </c>
      <c r="B1" s="282"/>
      <c r="C1" s="282"/>
      <c r="D1" s="282"/>
      <c r="E1" s="282"/>
      <c r="F1" s="282"/>
      <c r="G1" s="289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3.8" x14ac:dyDescent="0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3.8" x14ac:dyDescent="0.25">
      <c r="A3" s="310" t="s">
        <v>112</v>
      </c>
      <c r="B3" s="282"/>
      <c r="C3" s="282"/>
      <c r="D3" s="282"/>
      <c r="E3" s="282"/>
      <c r="F3" s="282"/>
      <c r="G3" s="282"/>
      <c r="H3" s="289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13.8" x14ac:dyDescent="0.25">
      <c r="A4" s="31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3.8" x14ac:dyDescent="0.25">
      <c r="A5" s="292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3.8" x14ac:dyDescent="0.25">
      <c r="A6" s="38" t="s">
        <v>168</v>
      </c>
      <c r="B6" s="108"/>
      <c r="C6" s="108"/>
      <c r="D6" s="108"/>
      <c r="E6" s="108"/>
      <c r="F6" s="108"/>
      <c r="G6" s="108"/>
      <c r="H6" s="109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3.8" x14ac:dyDescent="0.25">
      <c r="A7" s="106" t="s">
        <v>251</v>
      </c>
      <c r="B7" s="200" t="s">
        <v>263</v>
      </c>
      <c r="C7" s="222" t="s">
        <v>263</v>
      </c>
      <c r="D7" s="222" t="s">
        <v>263</v>
      </c>
      <c r="E7" s="200" t="s">
        <v>263</v>
      </c>
      <c r="F7" s="200" t="s">
        <v>263</v>
      </c>
      <c r="G7" s="222" t="s">
        <v>263</v>
      </c>
      <c r="H7" s="200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3.8" x14ac:dyDescent="0.25">
      <c r="A8" s="106" t="s">
        <v>79</v>
      </c>
      <c r="B8" s="233" t="s">
        <v>263</v>
      </c>
      <c r="C8" s="233" t="s">
        <v>263</v>
      </c>
      <c r="D8" s="223">
        <v>740</v>
      </c>
      <c r="E8" s="223">
        <v>1485</v>
      </c>
      <c r="F8" s="223">
        <v>1400</v>
      </c>
      <c r="G8" s="233" t="s">
        <v>263</v>
      </c>
      <c r="H8" s="233" t="s">
        <v>263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3.8" x14ac:dyDescent="0.25">
      <c r="A9" s="107" t="s">
        <v>80</v>
      </c>
      <c r="B9" s="200" t="s">
        <v>263</v>
      </c>
      <c r="C9" s="222" t="s">
        <v>263</v>
      </c>
      <c r="D9" s="200" t="s">
        <v>263</v>
      </c>
      <c r="E9" s="200" t="s">
        <v>263</v>
      </c>
      <c r="F9" s="200" t="s">
        <v>263</v>
      </c>
      <c r="G9" s="200" t="s">
        <v>263</v>
      </c>
      <c r="H9" s="200" t="s">
        <v>263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3.8" x14ac:dyDescent="0.25">
      <c r="A10" s="106" t="s">
        <v>81</v>
      </c>
      <c r="B10" s="200" t="s">
        <v>263</v>
      </c>
      <c r="C10" s="222" t="s">
        <v>263</v>
      </c>
      <c r="D10" s="200" t="s">
        <v>263</v>
      </c>
      <c r="E10" s="200" t="s">
        <v>263</v>
      </c>
      <c r="F10" s="200" t="s">
        <v>263</v>
      </c>
      <c r="G10" s="200" t="s">
        <v>263</v>
      </c>
      <c r="H10" s="222" t="s">
        <v>263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3.8" x14ac:dyDescent="0.25">
      <c r="A11" s="39" t="s">
        <v>23</v>
      </c>
      <c r="B11" s="139" t="str">
        <f>IFERROR(AVERAGE(B7:B10),"-")</f>
        <v>-</v>
      </c>
      <c r="C11" s="139" t="str">
        <f t="shared" ref="C11:H11" si="0">IFERROR(AVERAGE(C7:C10),"-")</f>
        <v>-</v>
      </c>
      <c r="D11" s="139">
        <f t="shared" si="0"/>
        <v>740</v>
      </c>
      <c r="E11" s="139">
        <f t="shared" si="0"/>
        <v>1485</v>
      </c>
      <c r="F11" s="139">
        <f t="shared" si="0"/>
        <v>1400</v>
      </c>
      <c r="G11" s="139" t="str">
        <f t="shared" si="0"/>
        <v>-</v>
      </c>
      <c r="H11" s="139" t="str">
        <f t="shared" si="0"/>
        <v>-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3.8" x14ac:dyDescent="0.25">
      <c r="A12" s="40"/>
      <c r="B12" s="40"/>
      <c r="C12" s="40"/>
      <c r="D12" s="40"/>
      <c r="E12" s="40"/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.75" customHeight="1" x14ac:dyDescent="0.3">
      <c r="A13" s="312" t="s">
        <v>115</v>
      </c>
      <c r="B13" s="277"/>
      <c r="C13" s="277"/>
      <c r="D13" s="41"/>
      <c r="E13" s="313" t="s">
        <v>116</v>
      </c>
      <c r="F13" s="277"/>
      <c r="G13" s="277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3.8" x14ac:dyDescent="0.25">
      <c r="A14" s="308"/>
      <c r="B14" s="277"/>
      <c r="C14" s="277"/>
      <c r="D14" s="41"/>
      <c r="E14" s="308"/>
      <c r="F14" s="277"/>
      <c r="G14" s="277"/>
      <c r="H14" s="40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3.8" x14ac:dyDescent="0.25">
      <c r="A15" s="41" t="s">
        <v>169</v>
      </c>
      <c r="B15" s="40"/>
      <c r="C15" s="40"/>
      <c r="D15" s="40"/>
      <c r="E15" s="41" t="s">
        <v>170</v>
      </c>
      <c r="F15" s="40"/>
      <c r="G15" s="40"/>
      <c r="H15" s="40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3.8" x14ac:dyDescent="0.25">
      <c r="A16" s="42" t="s">
        <v>134</v>
      </c>
      <c r="B16" s="40"/>
      <c r="C16" s="40"/>
      <c r="D16" s="40"/>
      <c r="E16" s="42" t="s">
        <v>127</v>
      </c>
      <c r="F16" s="40"/>
      <c r="G16" s="40"/>
      <c r="H16" s="40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3.8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3.8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3.8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3.8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3.8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3.8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3.8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3.8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3.8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3.8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3.8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3.8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3.8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3.8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3.8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3.8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3.8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3.8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3.8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3.8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3.8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3.8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3.8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3.8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3.8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3.8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3.8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3.8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3.8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3.8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3.8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3.8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3.8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3.8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3.8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3.8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3.8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3.8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3.8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3.8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3.8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3.8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3.8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3.8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3.8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3.8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3.8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3.8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3.8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3.8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3.8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3.8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3.8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3.8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3.8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3.8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3.8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3.8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3.8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3.8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3.8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3.8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3.8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3.8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3.8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3.8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3.8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3.8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3.8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3.8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3.8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3.8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3.8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3.8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3.8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3.8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3.8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3.8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3.8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3.8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3.8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3.8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3.8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3.8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3.8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3.8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3.8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3.8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3.8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3.8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3.8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3.8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3.8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3.8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3.8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3.8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3.8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3.8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3.8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3.8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3.8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3.8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3.8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3.8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3.8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3.8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3.8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3.8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3.8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3.8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3.8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3.8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3.8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3.8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3.8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3.8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3.8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3.8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3.8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3.8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3.8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3.8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3.8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3.8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3.8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3.8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3.8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3.8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3.8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3.8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3.8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3.8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3.8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3.8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3.8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3.8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3.8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3.8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3.8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3.8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3.8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3.8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3.8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3.8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3.8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3.8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3.8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3.8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3.8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3.8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3.8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3.8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3.8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3.8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3.8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3.8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3.8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3.8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3.8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3.8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3.8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3.8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3.8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3.8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3.8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3.8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3.8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3.8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3.8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3.8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3.8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3.8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3.8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3.8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3.8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3.8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3.8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3.8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3.8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3.8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3.8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3.8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3.8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3.8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3.8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3.8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3.8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3.8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3.8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3.8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3.8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3.8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3.8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3.8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3.8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3.8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3.8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3.8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3.8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3.8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3.8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3.8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3.8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3.8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3.8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3.8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3.8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3.8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3.8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3.8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3.8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3.8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3.8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3.8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3.8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3.8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3.8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3.8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3.8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3.8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3.8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3.8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3.8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3.8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3.8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3.8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3.8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3.8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3.8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3.8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3.8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3.8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3.8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3.8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3.8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3.8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3.8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3.8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3.8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3.8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3.8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3.8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3.8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3.8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3.8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3.8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3.8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3.8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3.8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3.8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3.8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3.8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3.8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3.8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3.8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3.8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3.8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3.8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3.8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3.8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3.8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3.8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3.8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3.8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3.8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3.8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3.8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3.8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3.8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3.8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3.8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3.8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3.8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3.8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3.8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3.8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3.8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3.8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3.8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3.8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3.8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3.8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3.8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3.8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3.8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3.8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3.8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3.8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3.8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3.8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3.8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3.8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3.8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3.8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3.8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3.8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3.8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3.8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3.8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3.8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3.8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3.8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3.8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3.8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3.8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3.8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3.8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3.8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3.8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3.8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3.8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3.8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3.8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3.8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3.8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3.8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3.8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3.8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3.8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3.8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3.8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3.8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3.8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3.8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3.8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3.8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3.8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3.8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3.8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3.8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3.8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3.8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3.8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3.8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3.8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3.8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3.8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3.8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3.8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3.8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3.8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3.8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3.8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3.8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3.8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3.8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3.8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3.8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3.8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3.8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3.8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3.8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3.8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3.8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3.8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3.8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3.8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3.8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3.8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3.8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3.8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3.8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3.8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3.8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3.8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3.8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3.8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3.8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3.8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3.8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3.8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3.8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3.8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3.8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3.8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3.8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3.8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3.8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3.8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3.8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3.8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3.8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3.8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3.8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3.8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3.8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3.8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3.8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3.8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3.8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3.8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3.8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3.8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3.8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3.8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3.8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3.8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3.8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3.8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3.8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3.8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3.8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3.8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3.8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3.8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3.8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3.8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3.8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3.8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3.8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3.8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3.8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3.8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3.8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3.8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3.8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3.8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3.8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3.8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3.8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3.8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3.8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3.8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3.8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3.8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3.8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3.8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3.8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3.8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3.8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3.8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3.8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3.8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3.8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3.8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3.8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3.8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3.8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3.8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3.8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3.8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3.8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3.8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3.8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3.8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3.8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3.8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3.8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3.8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3.8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3.8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3.8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3.8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3.8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3.8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3.8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3.8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3.8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3.8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3.8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3.8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3.8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3.8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3.8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3.8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3.8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3.8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3.8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3.8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3.8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3.8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3.8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3.8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3.8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3.8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3.8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3.8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3.8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3.8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3.8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3.8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3.8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3.8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3.8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3.8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3.8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3.8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3.8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3.8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3.8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3.8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3.8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3.8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3.8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3.8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3.8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3.8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3.8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3.8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3.8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3.8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3.8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3.8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3.8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3.8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3.8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3.8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3.8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3.8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3.8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3.8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3.8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3.8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3.8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3.8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3.8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3.8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3.8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3.8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3.8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3.8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3.8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3.8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3.8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3.8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3.8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3.8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3.8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3.8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3.8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3.8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3.8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3.8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3.8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3.8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3.8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3.8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3.8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3.8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3.8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3.8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3.8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3.8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3.8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3.8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3.8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3.8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3.8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3.8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3.8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3.8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3.8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3.8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3.8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3.8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3.8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3.8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3.8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3.8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3.8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3.8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3.8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3.8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3.8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3.8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3.8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3.8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3.8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3.8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3.8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3.8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3.8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3.8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3.8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3.8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3.8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3.8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3.8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3.8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3.8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3.8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3.8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3.8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3.8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3.8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3.8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3.8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3.8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3.8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3.8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3.8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3.8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3.8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3.8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3.8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3.8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3.8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3.8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3.8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3.8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3.8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3.8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3.8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3.8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3.8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3.8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3.8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3.8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3.8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3.8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3.8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3.8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3.8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3.8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3.8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3.8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3.8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3.8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3.8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3.8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3.8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3.8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3.8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3.8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3.8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3.8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3.8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3.8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3.8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3.8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3.8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3.8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3.8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3.8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3.8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3.8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3.8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3.8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3.8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3.8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3.8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3.8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3.8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3.8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3.8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3.8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3.8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3.8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3.8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3.8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3.8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3.8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3.8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3.8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3.8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3.8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3.8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3.8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3.8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3.8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3.8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3.8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3.8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3.8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3.8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3.8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3.8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3.8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3.8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3.8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3.8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3.8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3.8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3.8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3.8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3.8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3.8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3.8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3.8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3.8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3.8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3.8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3.8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3.8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3.8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3.8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3.8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3.8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3.8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3.8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3.8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3.8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3.8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3.8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3.8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3.8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3.8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3.8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3.8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3.8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3.8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3.8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3.8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3.8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3.8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3.8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3.8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3.8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3.8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3.8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3.8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3.8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3.8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3.8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3.8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3.8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3.8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3.8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3.8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3.8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3.8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3.8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3.8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3.8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3.8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3.8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3.8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3.8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3.8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3.8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3.8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3.8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3.8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3.8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3.8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3.8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3.8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3.8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3.8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3.8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3.8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3.8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3.8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3.8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3.8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3.8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3.8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3.8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3.8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3.8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3.8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3.8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3.8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3.8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3.8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3.8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3.8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3.8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3.8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3.8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3.8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3.8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3.8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3.8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3.8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3.8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3.8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3.8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3.8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3.8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3.8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3.8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3.8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3.8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3.8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3.8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3.8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3.8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3.8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3.8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3.8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3.8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3.8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3.8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3.8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3.8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3.8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3.8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3.8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3.8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3.8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3.8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3.8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3.8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3.8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3.8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3.8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3.8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3.8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3.8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3.8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3.8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3.8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3.8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3.8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3.8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3.8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3.8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3.8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3.8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3.8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3.8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3.8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3.8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3.8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3.8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3.8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3.8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3.8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3.8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3.8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3.8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3.8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3.8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3.8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3.8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3.8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3.8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3.8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3.8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3.8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3.8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3.8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3.8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3.8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3.8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3.8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3.8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3.8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3.8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3.8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3.8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3.8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3.8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3.8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3.8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3.8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3.8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3.8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3.8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3.8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3.8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3.8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3.8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3.8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3.8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3.8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3.8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3.8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3.8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3.8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3.8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3.8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3.8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3.8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3.8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3.8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3.8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3.8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3.8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3.8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3.8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3.8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3.8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3.8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3.8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3.8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3.8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3.8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3.8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3.8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3.8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3.8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3.8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3.8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3.8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3.8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3.8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3.8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3.8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3.8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3.8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3.8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3.8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3.8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3.8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3.8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3.8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3.8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3.8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3.8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3.8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3.8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3.8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3.8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3.8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3.8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3.8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3.8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3.8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3.8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3.8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3.8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3.8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3.8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3.8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3.8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3.8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3.8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3.8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3.8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3.8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3.8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3.8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3.8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3.8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3.8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3.8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3.8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3.8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3.8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3.8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3.8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3.8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3.8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3.8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3.8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3.8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3.8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3.8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3.8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3.8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3.8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3.8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3.8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3.8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3.8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3.8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3.8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3.8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3.8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3.8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3.8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3.8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3.8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3.8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3.8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3.8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3.8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3.8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3.8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3.8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3.8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3.8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3.8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3.8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3.8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3.8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3.8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3.8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3.8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3.8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3.8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3.8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3.8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3.8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3.8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3.8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3.8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3.8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3.8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3.8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3.8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mergeCells count="7">
    <mergeCell ref="A14:C14"/>
    <mergeCell ref="E14:G14"/>
    <mergeCell ref="A1:G1"/>
    <mergeCell ref="A3:H3"/>
    <mergeCell ref="A4:A5"/>
    <mergeCell ref="A13:C13"/>
    <mergeCell ref="E13:G13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1"/>
  <sheetViews>
    <sheetView zoomScaleNormal="100" workbookViewId="0">
      <selection activeCell="B9" sqref="B9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96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314" t="s">
        <v>112</v>
      </c>
      <c r="B3" s="315"/>
      <c r="C3" s="315"/>
      <c r="D3" s="315"/>
      <c r="E3" s="315"/>
      <c r="F3" s="315"/>
      <c r="G3" s="315"/>
      <c r="H3" s="3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9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2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2" t="s">
        <v>171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8" x14ac:dyDescent="0.25">
      <c r="A7" s="80" t="s">
        <v>83</v>
      </c>
      <c r="B7" s="218" t="s">
        <v>263</v>
      </c>
      <c r="C7" s="218" t="s">
        <v>263</v>
      </c>
      <c r="D7" s="218" t="s">
        <v>263</v>
      </c>
      <c r="E7" s="218" t="s">
        <v>263</v>
      </c>
      <c r="F7" s="218" t="s">
        <v>263</v>
      </c>
      <c r="G7" s="218" t="s">
        <v>263</v>
      </c>
      <c r="H7" s="218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x14ac:dyDescent="0.25">
      <c r="A8" s="80" t="s">
        <v>256</v>
      </c>
      <c r="B8" s="218" t="s">
        <v>263</v>
      </c>
      <c r="C8" s="221" t="s">
        <v>263</v>
      </c>
      <c r="D8" s="218" t="s">
        <v>263</v>
      </c>
      <c r="E8" s="218" t="s">
        <v>263</v>
      </c>
      <c r="F8" s="218" t="s">
        <v>263</v>
      </c>
      <c r="G8" s="218" t="s">
        <v>263</v>
      </c>
      <c r="H8" s="218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80" t="s">
        <v>84</v>
      </c>
      <c r="B9" s="223">
        <v>1714.44</v>
      </c>
      <c r="C9" s="223">
        <v>1635</v>
      </c>
      <c r="D9" s="223">
        <v>785.45</v>
      </c>
      <c r="E9" s="223">
        <v>1547.92</v>
      </c>
      <c r="F9" s="223">
        <v>1416.36</v>
      </c>
      <c r="G9" s="223">
        <v>1688</v>
      </c>
      <c r="H9" s="223">
        <v>2510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80" t="s">
        <v>85</v>
      </c>
      <c r="B10" s="223">
        <v>1593.75</v>
      </c>
      <c r="C10" s="223">
        <v>1545</v>
      </c>
      <c r="D10" s="223">
        <v>819.09</v>
      </c>
      <c r="E10" s="223">
        <v>1545.45</v>
      </c>
      <c r="F10" s="223">
        <v>1413.89</v>
      </c>
      <c r="G10" s="223">
        <v>2033.33</v>
      </c>
      <c r="H10" s="233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x14ac:dyDescent="0.25">
      <c r="A11" s="80" t="s">
        <v>86</v>
      </c>
      <c r="B11" s="223">
        <f>(1490+1400)/2</f>
        <v>1445</v>
      </c>
      <c r="C11" s="233" t="s">
        <v>263</v>
      </c>
      <c r="D11" s="223">
        <f>(773+730)/2</f>
        <v>751.5</v>
      </c>
      <c r="E11" s="223">
        <f>(1426.67+1405)/2</f>
        <v>1415.835</v>
      </c>
      <c r="F11" s="223">
        <f>(1368.33+1320)/2</f>
        <v>1344.165</v>
      </c>
      <c r="G11" s="223">
        <f>(1510+1495)/2</f>
        <v>1502.5</v>
      </c>
      <c r="H11" s="223">
        <f>(2460+2390)/2</f>
        <v>2425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9" t="s">
        <v>23</v>
      </c>
      <c r="B12" s="137">
        <f>IFERROR(AVERAGE(B7:B11),"-")</f>
        <v>1584.3966666666668</v>
      </c>
      <c r="C12" s="137">
        <f>IFERROR(AVERAGE(C7:C11),"-")</f>
        <v>1590</v>
      </c>
      <c r="D12" s="137">
        <f t="shared" ref="D12:H12" si="0">IFERROR(AVERAGE(D7:D11),"-")</f>
        <v>785.34666666666669</v>
      </c>
      <c r="E12" s="137">
        <f t="shared" si="0"/>
        <v>1503.0683333333334</v>
      </c>
      <c r="F12" s="137">
        <f t="shared" si="0"/>
        <v>1391.4716666666666</v>
      </c>
      <c r="G12" s="137">
        <f t="shared" si="0"/>
        <v>1741.2766666666666</v>
      </c>
      <c r="H12" s="137">
        <f t="shared" si="0"/>
        <v>2467.5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x14ac:dyDescent="0.25">
      <c r="A13" s="10"/>
      <c r="B13" s="10"/>
      <c r="C13" s="10"/>
      <c r="D13" s="10"/>
      <c r="E13" s="10"/>
      <c r="F13" s="10"/>
      <c r="G13" s="10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x14ac:dyDescent="0.25">
      <c r="A14" s="276" t="s">
        <v>115</v>
      </c>
      <c r="B14" s="277"/>
      <c r="C14" s="277"/>
      <c r="D14" s="12"/>
      <c r="E14" s="276" t="s">
        <v>116</v>
      </c>
      <c r="F14" s="277"/>
      <c r="G14" s="277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x14ac:dyDescent="0.25">
      <c r="A15" s="11"/>
      <c r="B15" s="11"/>
      <c r="C15" s="11"/>
      <c r="D15" s="12"/>
      <c r="E15" s="11"/>
      <c r="F15" s="11"/>
      <c r="G15" s="11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11"/>
      <c r="B16" s="11"/>
      <c r="C16" s="11"/>
      <c r="D16" s="12"/>
      <c r="E16" s="13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x14ac:dyDescent="0.25">
      <c r="A17" s="286" t="s">
        <v>172</v>
      </c>
      <c r="B17" s="277"/>
      <c r="C17" s="277"/>
      <c r="D17" s="12"/>
      <c r="E17" s="276" t="s">
        <v>173</v>
      </c>
      <c r="F17" s="277"/>
      <c r="G17" s="277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x14ac:dyDescent="0.25">
      <c r="A18" s="14" t="s">
        <v>110</v>
      </c>
      <c r="B18" s="10"/>
      <c r="C18" s="10"/>
      <c r="D18" s="10"/>
      <c r="E18" s="287" t="s">
        <v>127</v>
      </c>
      <c r="F18" s="277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14"/>
      <c r="B19" s="10"/>
      <c r="C19" s="10"/>
      <c r="D19" s="10"/>
      <c r="E19" s="10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24"/>
      <c r="B20" s="1"/>
      <c r="C20" s="21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6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6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6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8">
    <mergeCell ref="A17:C17"/>
    <mergeCell ref="E17:G17"/>
    <mergeCell ref="E18:F18"/>
    <mergeCell ref="A1:G1"/>
    <mergeCell ref="A3:H3"/>
    <mergeCell ref="A4:A5"/>
    <mergeCell ref="A14:C14"/>
    <mergeCell ref="E14:G14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zoomScale="95" zoomScaleNormal="95" workbookViewId="0">
      <selection activeCell="D31" sqref="D31"/>
    </sheetView>
  </sheetViews>
  <sheetFormatPr defaultColWidth="14.44140625" defaultRowHeight="15.75" customHeight="1" x14ac:dyDescent="0.25"/>
  <cols>
    <col min="1" max="26" width="25.33203125" style="89" customWidth="1"/>
    <col min="27" max="16384" width="14.44140625" style="89"/>
  </cols>
  <sheetData>
    <row r="1" spans="1:26" ht="13.8" x14ac:dyDescent="0.25">
      <c r="A1" s="296" t="s">
        <v>0</v>
      </c>
      <c r="B1" s="303"/>
      <c r="C1" s="303"/>
      <c r="D1" s="303"/>
      <c r="E1" s="303"/>
      <c r="F1" s="303"/>
      <c r="G1" s="304"/>
      <c r="H1" s="90" t="s">
        <v>111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4.4" x14ac:dyDescent="0.3">
      <c r="A2" s="91"/>
      <c r="B2" s="92"/>
      <c r="C2" s="92"/>
      <c r="D2" s="92"/>
      <c r="E2" s="92"/>
      <c r="F2" s="92"/>
      <c r="G2" s="92"/>
      <c r="H2" s="93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3.8" x14ac:dyDescent="0.25">
      <c r="A3" s="305" t="s">
        <v>112</v>
      </c>
      <c r="B3" s="303"/>
      <c r="C3" s="303"/>
      <c r="D3" s="303"/>
      <c r="E3" s="303"/>
      <c r="F3" s="303"/>
      <c r="G3" s="303"/>
      <c r="H3" s="304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3.8" x14ac:dyDescent="0.25">
      <c r="A4" s="306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3.8" x14ac:dyDescent="0.25">
      <c r="A5" s="307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3.8" x14ac:dyDescent="0.25">
      <c r="A6" s="58" t="s">
        <v>174</v>
      </c>
      <c r="B6" s="95"/>
      <c r="C6" s="95"/>
      <c r="D6" s="95"/>
      <c r="E6" s="95"/>
      <c r="F6" s="95"/>
      <c r="G6" s="95"/>
      <c r="H6" s="96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3.8" x14ac:dyDescent="0.25">
      <c r="A7" s="80" t="s">
        <v>252</v>
      </c>
      <c r="B7" s="218" t="s">
        <v>263</v>
      </c>
      <c r="C7" s="221" t="s">
        <v>263</v>
      </c>
      <c r="D7" s="218" t="s">
        <v>263</v>
      </c>
      <c r="E7" s="218" t="s">
        <v>263</v>
      </c>
      <c r="F7" s="218" t="s">
        <v>263</v>
      </c>
      <c r="G7" s="218" t="s">
        <v>263</v>
      </c>
      <c r="H7" s="218" t="s">
        <v>263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3.8" x14ac:dyDescent="0.25">
      <c r="A8" s="80" t="s">
        <v>88</v>
      </c>
      <c r="B8" s="223">
        <v>1504.55</v>
      </c>
      <c r="C8" s="223">
        <v>1577</v>
      </c>
      <c r="D8" s="223">
        <v>744.64</v>
      </c>
      <c r="E8" s="223">
        <v>1538.46</v>
      </c>
      <c r="F8" s="223">
        <v>1439.17</v>
      </c>
      <c r="G8" s="223">
        <v>1508.08</v>
      </c>
      <c r="H8" s="223">
        <v>2690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3.8" x14ac:dyDescent="0.25">
      <c r="A9" s="77" t="s">
        <v>89</v>
      </c>
      <c r="B9" s="218" t="s">
        <v>263</v>
      </c>
      <c r="C9" s="218" t="s">
        <v>263</v>
      </c>
      <c r="D9" s="218" t="s">
        <v>263</v>
      </c>
      <c r="E9" s="218" t="s">
        <v>263</v>
      </c>
      <c r="F9" s="218" t="s">
        <v>263</v>
      </c>
      <c r="G9" s="218" t="s">
        <v>263</v>
      </c>
      <c r="H9" s="218" t="s">
        <v>263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3.8" x14ac:dyDescent="0.25">
      <c r="A10" s="80" t="s">
        <v>90</v>
      </c>
      <c r="B10" s="223">
        <f>(1558.33+1611.88)/2</f>
        <v>1585.105</v>
      </c>
      <c r="C10" s="223">
        <f>(1543.33+1561.82)/2</f>
        <v>1552.5749999999998</v>
      </c>
      <c r="D10" s="223">
        <f>(747.5+765.65)/2</f>
        <v>756.57500000000005</v>
      </c>
      <c r="E10" s="223">
        <f>(1531.11+1554)/2</f>
        <v>1542.5549999999998</v>
      </c>
      <c r="F10" s="223">
        <f>(1433.33+1463.33)/2</f>
        <v>1448.33</v>
      </c>
      <c r="G10" s="223">
        <f>(1673.33+1630)/2</f>
        <v>1651.665</v>
      </c>
      <c r="H10" s="223">
        <f>(2540+2723.08)/2</f>
        <v>2631.54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3.8" x14ac:dyDescent="0.25">
      <c r="A11" s="80" t="s">
        <v>91</v>
      </c>
      <c r="B11" s="218" t="s">
        <v>263</v>
      </c>
      <c r="C11" s="218" t="s">
        <v>263</v>
      </c>
      <c r="D11" s="218" t="s">
        <v>263</v>
      </c>
      <c r="E11" s="218" t="s">
        <v>263</v>
      </c>
      <c r="F11" s="218" t="s">
        <v>263</v>
      </c>
      <c r="G11" s="218" t="s">
        <v>263</v>
      </c>
      <c r="H11" s="221" t="s">
        <v>263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3.8" x14ac:dyDescent="0.25">
      <c r="A12" s="80" t="s">
        <v>92</v>
      </c>
      <c r="B12" s="223">
        <v>1520</v>
      </c>
      <c r="C12" s="223">
        <v>1506.67</v>
      </c>
      <c r="D12" s="223">
        <v>780</v>
      </c>
      <c r="E12" s="223">
        <v>1506.43</v>
      </c>
      <c r="F12" s="223">
        <v>1413.33</v>
      </c>
      <c r="G12" s="223">
        <v>1563.33</v>
      </c>
      <c r="H12" s="223">
        <v>2750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3.8" x14ac:dyDescent="0.25">
      <c r="A13" s="87" t="s">
        <v>23</v>
      </c>
      <c r="B13" s="140">
        <f t="shared" ref="B13:H13" si="0">IFERROR(AVERAGE(B7:B12),"-")</f>
        <v>1536.5516666666665</v>
      </c>
      <c r="C13" s="140">
        <f t="shared" si="0"/>
        <v>1545.415</v>
      </c>
      <c r="D13" s="140">
        <f t="shared" si="0"/>
        <v>760.40500000000009</v>
      </c>
      <c r="E13" s="140">
        <f t="shared" si="0"/>
        <v>1529.1483333333333</v>
      </c>
      <c r="F13" s="140">
        <f t="shared" si="0"/>
        <v>1433.61</v>
      </c>
      <c r="G13" s="140">
        <f t="shared" si="0"/>
        <v>1574.3583333333333</v>
      </c>
      <c r="H13" s="140">
        <f t="shared" si="0"/>
        <v>2690.5133333333333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3.8" x14ac:dyDescent="0.25">
      <c r="A14" s="99"/>
      <c r="B14" s="99"/>
      <c r="C14" s="99"/>
      <c r="D14" s="99"/>
      <c r="E14" s="99"/>
      <c r="F14" s="99"/>
      <c r="G14" s="99"/>
      <c r="H14" s="99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5.75" customHeight="1" x14ac:dyDescent="0.3">
      <c r="A15" s="276" t="s">
        <v>115</v>
      </c>
      <c r="B15" s="301"/>
      <c r="C15" s="301"/>
      <c r="D15" s="100"/>
      <c r="E15" s="317" t="s">
        <v>116</v>
      </c>
      <c r="F15" s="301"/>
      <c r="G15" s="301"/>
      <c r="H15" s="99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5.75" customHeight="1" x14ac:dyDescent="0.3">
      <c r="A16" s="98"/>
      <c r="B16" s="101"/>
      <c r="C16" s="101"/>
      <c r="D16" s="100"/>
      <c r="E16" s="101"/>
      <c r="F16" s="101"/>
      <c r="G16" s="101"/>
      <c r="H16" s="99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3.8" x14ac:dyDescent="0.25">
      <c r="A17" s="300" t="s">
        <v>175</v>
      </c>
      <c r="B17" s="301"/>
      <c r="C17" s="301"/>
      <c r="D17" s="100"/>
      <c r="E17" s="300" t="s">
        <v>176</v>
      </c>
      <c r="F17" s="301"/>
      <c r="G17" s="301"/>
      <c r="H17" s="99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3.8" x14ac:dyDescent="0.25">
      <c r="A18" s="105" t="s">
        <v>110</v>
      </c>
      <c r="B18" s="99"/>
      <c r="C18" s="99"/>
      <c r="D18" s="99"/>
      <c r="E18" s="105" t="s">
        <v>127</v>
      </c>
      <c r="F18" s="99"/>
      <c r="G18" s="99"/>
      <c r="H18" s="99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3.8" x14ac:dyDescent="0.2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3.8" x14ac:dyDescent="0.25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3.8" x14ac:dyDescent="0.2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3.8" x14ac:dyDescent="0.2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3.8" x14ac:dyDescent="0.2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3.8" x14ac:dyDescent="0.25">
      <c r="A24" s="88"/>
      <c r="B24" s="223"/>
      <c r="C24" s="223"/>
      <c r="D24" s="223"/>
      <c r="E24" s="223"/>
      <c r="F24" s="223"/>
      <c r="G24" s="223"/>
      <c r="H24" s="223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3.8" x14ac:dyDescent="0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3.8" x14ac:dyDescent="0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3.8" x14ac:dyDescent="0.2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3.8" x14ac:dyDescent="0.2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3.8" x14ac:dyDescent="0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3.8" x14ac:dyDescent="0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3.8" x14ac:dyDescent="0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3.8" x14ac:dyDescent="0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3.8" x14ac:dyDescent="0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3.8" x14ac:dyDescent="0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3.8" x14ac:dyDescent="0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3.8" x14ac:dyDescent="0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3.8" x14ac:dyDescent="0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3.8" x14ac:dyDescent="0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3.8" x14ac:dyDescent="0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3.8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3.8" x14ac:dyDescent="0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3.8" x14ac:dyDescent="0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3.8" x14ac:dyDescent="0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3.8" x14ac:dyDescent="0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3.8" x14ac:dyDescent="0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3.8" x14ac:dyDescent="0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3.8" x14ac:dyDescent="0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3.8" x14ac:dyDescent="0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3.8" x14ac:dyDescent="0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3.8" x14ac:dyDescent="0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3.8" x14ac:dyDescent="0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3.8" x14ac:dyDescent="0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3.8" x14ac:dyDescent="0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3.8" x14ac:dyDescent="0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3.8" x14ac:dyDescent="0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3.8" x14ac:dyDescent="0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3.8" x14ac:dyDescent="0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3.8" x14ac:dyDescent="0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3.8" x14ac:dyDescent="0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3.8" x14ac:dyDescent="0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3.8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3.8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3.8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3.8" x14ac:dyDescent="0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3.8" x14ac:dyDescent="0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3.8" x14ac:dyDescent="0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3.8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3.8" x14ac:dyDescent="0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3.8" x14ac:dyDescent="0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3.8" x14ac:dyDescent="0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3.8" x14ac:dyDescent="0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3.8" x14ac:dyDescent="0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3.8" x14ac:dyDescent="0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3.8" x14ac:dyDescent="0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3.8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3.8" x14ac:dyDescent="0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3.8" x14ac:dyDescent="0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3.8" x14ac:dyDescent="0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3.8" x14ac:dyDescent="0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3.8" x14ac:dyDescent="0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3.8" x14ac:dyDescent="0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3.8" x14ac:dyDescent="0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3.8" x14ac:dyDescent="0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3.8" x14ac:dyDescent="0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3.8" x14ac:dyDescent="0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3.8" x14ac:dyDescent="0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3.8" x14ac:dyDescent="0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3.8" x14ac:dyDescent="0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3.8" x14ac:dyDescent="0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3.8" x14ac:dyDescent="0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3.8" x14ac:dyDescent="0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3.8" x14ac:dyDescent="0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3.8" x14ac:dyDescent="0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3.8" x14ac:dyDescent="0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3.8" x14ac:dyDescent="0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3.8" x14ac:dyDescent="0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3.8" x14ac:dyDescent="0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3.8" x14ac:dyDescent="0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3.8" x14ac:dyDescent="0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3.8" x14ac:dyDescent="0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3.8" x14ac:dyDescent="0.25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3.8" x14ac:dyDescent="0.25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3.8" x14ac:dyDescent="0.25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3.8" x14ac:dyDescent="0.25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3.8" x14ac:dyDescent="0.25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3.8" x14ac:dyDescent="0.25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3.8" x14ac:dyDescent="0.25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3.8" x14ac:dyDescent="0.25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3.8" x14ac:dyDescent="0.25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3.8" x14ac:dyDescent="0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3.8" x14ac:dyDescent="0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3.8" x14ac:dyDescent="0.25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3.8" x14ac:dyDescent="0.25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3.8" x14ac:dyDescent="0.25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3.8" x14ac:dyDescent="0.25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3.8" x14ac:dyDescent="0.25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3.8" x14ac:dyDescent="0.25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3.8" x14ac:dyDescent="0.25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3.8" x14ac:dyDescent="0.25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3.8" x14ac:dyDescent="0.25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3.8" x14ac:dyDescent="0.25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3.8" x14ac:dyDescent="0.25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3.8" x14ac:dyDescent="0.25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3.8" x14ac:dyDescent="0.2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3.8" x14ac:dyDescent="0.2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3.8" x14ac:dyDescent="0.2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3.8" x14ac:dyDescent="0.2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3.8" x14ac:dyDescent="0.2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3.8" x14ac:dyDescent="0.2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3.8" x14ac:dyDescent="0.2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3.8" x14ac:dyDescent="0.2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3.8" x14ac:dyDescent="0.2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3.8" x14ac:dyDescent="0.2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3.8" x14ac:dyDescent="0.2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3.8" x14ac:dyDescent="0.25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3.8" x14ac:dyDescent="0.2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3.8" x14ac:dyDescent="0.2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3.8" x14ac:dyDescent="0.25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3.8" x14ac:dyDescent="0.25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3.8" x14ac:dyDescent="0.25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3.8" x14ac:dyDescent="0.25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3.8" x14ac:dyDescent="0.25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3.8" x14ac:dyDescent="0.25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3.8" x14ac:dyDescent="0.25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3.8" x14ac:dyDescent="0.25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3.8" x14ac:dyDescent="0.25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3.8" x14ac:dyDescent="0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3.8" x14ac:dyDescent="0.25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3.8" x14ac:dyDescent="0.25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3.8" x14ac:dyDescent="0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3.8" x14ac:dyDescent="0.25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3.8" x14ac:dyDescent="0.25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3.8" x14ac:dyDescent="0.25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3.8" x14ac:dyDescent="0.25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3.8" x14ac:dyDescent="0.25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3.8" x14ac:dyDescent="0.25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3.8" x14ac:dyDescent="0.25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3.8" x14ac:dyDescent="0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3.8" x14ac:dyDescent="0.25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3.8" x14ac:dyDescent="0.25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3.8" x14ac:dyDescent="0.25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3.8" x14ac:dyDescent="0.25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3.8" x14ac:dyDescent="0.25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3.8" x14ac:dyDescent="0.25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3.8" x14ac:dyDescent="0.25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3.8" x14ac:dyDescent="0.25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3.8" x14ac:dyDescent="0.25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3.8" x14ac:dyDescent="0.25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3.8" x14ac:dyDescent="0.25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3.8" x14ac:dyDescent="0.25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3.8" x14ac:dyDescent="0.25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3.8" x14ac:dyDescent="0.25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3.8" x14ac:dyDescent="0.25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3.8" x14ac:dyDescent="0.25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3.8" x14ac:dyDescent="0.25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3.8" x14ac:dyDescent="0.25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3.8" x14ac:dyDescent="0.25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3.8" x14ac:dyDescent="0.25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3.8" x14ac:dyDescent="0.25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3.8" x14ac:dyDescent="0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3.8" x14ac:dyDescent="0.25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3.8" x14ac:dyDescent="0.25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3.8" x14ac:dyDescent="0.25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3.8" x14ac:dyDescent="0.25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3.8" x14ac:dyDescent="0.25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3.8" x14ac:dyDescent="0.25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3.8" x14ac:dyDescent="0.25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3.8" x14ac:dyDescent="0.25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3.8" x14ac:dyDescent="0.25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3.8" x14ac:dyDescent="0.25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3.8" x14ac:dyDescent="0.25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3.8" x14ac:dyDescent="0.25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3.8" x14ac:dyDescent="0.25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3.8" x14ac:dyDescent="0.25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3.8" x14ac:dyDescent="0.25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3.8" x14ac:dyDescent="0.25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3.8" x14ac:dyDescent="0.25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3.8" x14ac:dyDescent="0.25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3.8" x14ac:dyDescent="0.25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3.8" x14ac:dyDescent="0.25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3.8" x14ac:dyDescent="0.25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3.8" x14ac:dyDescent="0.25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3.8" x14ac:dyDescent="0.25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3.8" x14ac:dyDescent="0.25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3.8" x14ac:dyDescent="0.25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3.8" x14ac:dyDescent="0.25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3.8" x14ac:dyDescent="0.25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3.8" x14ac:dyDescent="0.25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3.8" x14ac:dyDescent="0.25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3.8" x14ac:dyDescent="0.25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3.8" x14ac:dyDescent="0.25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3.8" x14ac:dyDescent="0.25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3.8" x14ac:dyDescent="0.25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3.8" x14ac:dyDescent="0.25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3.8" x14ac:dyDescent="0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3.8" x14ac:dyDescent="0.25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3.8" x14ac:dyDescent="0.25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3.8" x14ac:dyDescent="0.25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3.8" x14ac:dyDescent="0.25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3.8" x14ac:dyDescent="0.25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3.8" x14ac:dyDescent="0.2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3.8" x14ac:dyDescent="0.2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3.8" x14ac:dyDescent="0.2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3.8" x14ac:dyDescent="0.2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3.8" x14ac:dyDescent="0.2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3.8" x14ac:dyDescent="0.2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3.8" x14ac:dyDescent="0.2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3.8" x14ac:dyDescent="0.2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3.8" x14ac:dyDescent="0.2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3.8" x14ac:dyDescent="0.2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3.8" x14ac:dyDescent="0.2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3.8" x14ac:dyDescent="0.2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3.8" x14ac:dyDescent="0.2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3.8" x14ac:dyDescent="0.2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3.8" x14ac:dyDescent="0.2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3.8" x14ac:dyDescent="0.2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3.8" x14ac:dyDescent="0.2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3.8" x14ac:dyDescent="0.2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3.8" x14ac:dyDescent="0.2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3.8" x14ac:dyDescent="0.2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3.8" x14ac:dyDescent="0.2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3.8" x14ac:dyDescent="0.2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3.8" x14ac:dyDescent="0.2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3.8" x14ac:dyDescent="0.2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3.8" x14ac:dyDescent="0.2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3.8" x14ac:dyDescent="0.2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3.8" x14ac:dyDescent="0.2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3.8" x14ac:dyDescent="0.2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3.8" x14ac:dyDescent="0.2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3.8" x14ac:dyDescent="0.2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3.8" x14ac:dyDescent="0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3.8" x14ac:dyDescent="0.2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3.8" x14ac:dyDescent="0.2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3.8" x14ac:dyDescent="0.2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3.8" x14ac:dyDescent="0.2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3.8" x14ac:dyDescent="0.2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3.8" x14ac:dyDescent="0.2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3.8" x14ac:dyDescent="0.2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3.8" x14ac:dyDescent="0.2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3.8" x14ac:dyDescent="0.2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3.8" x14ac:dyDescent="0.2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3.8" x14ac:dyDescent="0.2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3.8" x14ac:dyDescent="0.2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3.8" x14ac:dyDescent="0.2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3.8" x14ac:dyDescent="0.2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3.8" x14ac:dyDescent="0.2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3.8" x14ac:dyDescent="0.2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3.8" x14ac:dyDescent="0.2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3.8" x14ac:dyDescent="0.2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3.8" x14ac:dyDescent="0.2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3.8" x14ac:dyDescent="0.2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3.8" x14ac:dyDescent="0.2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3.8" x14ac:dyDescent="0.2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3.8" x14ac:dyDescent="0.2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3.8" x14ac:dyDescent="0.2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3.8" x14ac:dyDescent="0.2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3.8" x14ac:dyDescent="0.2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3.8" x14ac:dyDescent="0.2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3.8" x14ac:dyDescent="0.2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3.8" x14ac:dyDescent="0.2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3.8" x14ac:dyDescent="0.2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3.8" x14ac:dyDescent="0.2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3.8" x14ac:dyDescent="0.2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3.8" x14ac:dyDescent="0.2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3.8" x14ac:dyDescent="0.2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3.8" x14ac:dyDescent="0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3.8" x14ac:dyDescent="0.2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3.8" x14ac:dyDescent="0.2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3.8" x14ac:dyDescent="0.2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3.8" x14ac:dyDescent="0.2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3.8" x14ac:dyDescent="0.2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3.8" x14ac:dyDescent="0.2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3.8" x14ac:dyDescent="0.2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3.8" x14ac:dyDescent="0.2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3.8" x14ac:dyDescent="0.2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3.8" x14ac:dyDescent="0.2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3.8" x14ac:dyDescent="0.2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3.8" x14ac:dyDescent="0.2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3.8" x14ac:dyDescent="0.2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3.8" x14ac:dyDescent="0.2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3.8" x14ac:dyDescent="0.2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3.8" x14ac:dyDescent="0.2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3.8" x14ac:dyDescent="0.2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3.8" x14ac:dyDescent="0.2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3.8" x14ac:dyDescent="0.2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3.8" x14ac:dyDescent="0.2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3.8" x14ac:dyDescent="0.2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3.8" x14ac:dyDescent="0.2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3.8" x14ac:dyDescent="0.2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3.8" x14ac:dyDescent="0.2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3.8" x14ac:dyDescent="0.2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3.8" x14ac:dyDescent="0.2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3.8" x14ac:dyDescent="0.2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3.8" x14ac:dyDescent="0.2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3.8" x14ac:dyDescent="0.2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3.8" x14ac:dyDescent="0.2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3.8" x14ac:dyDescent="0.2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3.8" x14ac:dyDescent="0.2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3.8" x14ac:dyDescent="0.2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3.8" x14ac:dyDescent="0.2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3.8" x14ac:dyDescent="0.2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3.8" x14ac:dyDescent="0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3.8" x14ac:dyDescent="0.2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3.8" x14ac:dyDescent="0.2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3.8" x14ac:dyDescent="0.2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3.8" x14ac:dyDescent="0.2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3.8" x14ac:dyDescent="0.2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3.8" x14ac:dyDescent="0.2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3.8" x14ac:dyDescent="0.2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3.8" x14ac:dyDescent="0.2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3.8" x14ac:dyDescent="0.2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3.8" x14ac:dyDescent="0.2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3.8" x14ac:dyDescent="0.2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3.8" x14ac:dyDescent="0.2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3.8" x14ac:dyDescent="0.2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3.8" x14ac:dyDescent="0.2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3.8" x14ac:dyDescent="0.2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3.8" x14ac:dyDescent="0.2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3.8" x14ac:dyDescent="0.2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3.8" x14ac:dyDescent="0.2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3.8" x14ac:dyDescent="0.2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3.8" x14ac:dyDescent="0.2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3.8" x14ac:dyDescent="0.2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3.8" x14ac:dyDescent="0.2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3.8" x14ac:dyDescent="0.2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3.8" x14ac:dyDescent="0.2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3.8" x14ac:dyDescent="0.2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3.8" x14ac:dyDescent="0.2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3.8" x14ac:dyDescent="0.2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3.8" x14ac:dyDescent="0.2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3.8" x14ac:dyDescent="0.2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3.8" x14ac:dyDescent="0.2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3.8" x14ac:dyDescent="0.2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3.8" x14ac:dyDescent="0.2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3.8" x14ac:dyDescent="0.2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3.8" x14ac:dyDescent="0.2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3.8" x14ac:dyDescent="0.2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3.8" x14ac:dyDescent="0.2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3.8" x14ac:dyDescent="0.2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3.8" x14ac:dyDescent="0.2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3.8" x14ac:dyDescent="0.2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3.8" x14ac:dyDescent="0.2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3.8" x14ac:dyDescent="0.2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3.8" x14ac:dyDescent="0.2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3.8" x14ac:dyDescent="0.2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3.8" x14ac:dyDescent="0.2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3.8" x14ac:dyDescent="0.2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3.8" x14ac:dyDescent="0.2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3.8" x14ac:dyDescent="0.2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3.8" x14ac:dyDescent="0.2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3.8" x14ac:dyDescent="0.2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3.8" x14ac:dyDescent="0.2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3.8" x14ac:dyDescent="0.2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3.8" x14ac:dyDescent="0.2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3.8" x14ac:dyDescent="0.2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3.8" x14ac:dyDescent="0.2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3.8" x14ac:dyDescent="0.2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3.8" x14ac:dyDescent="0.2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3.8" x14ac:dyDescent="0.2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3.8" x14ac:dyDescent="0.2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3.8" x14ac:dyDescent="0.2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3.8" x14ac:dyDescent="0.2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3.8" x14ac:dyDescent="0.2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3.8" x14ac:dyDescent="0.2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3.8" x14ac:dyDescent="0.2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3.8" x14ac:dyDescent="0.2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3.8" x14ac:dyDescent="0.2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3.8" x14ac:dyDescent="0.2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3.8" x14ac:dyDescent="0.2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3.8" x14ac:dyDescent="0.2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3.8" x14ac:dyDescent="0.2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3.8" x14ac:dyDescent="0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3.8" x14ac:dyDescent="0.2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3.8" x14ac:dyDescent="0.2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3.8" x14ac:dyDescent="0.2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3.8" x14ac:dyDescent="0.2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3.8" x14ac:dyDescent="0.2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3.8" x14ac:dyDescent="0.2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3.8" x14ac:dyDescent="0.2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3.8" x14ac:dyDescent="0.2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3.8" x14ac:dyDescent="0.2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3.8" x14ac:dyDescent="0.2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3.8" x14ac:dyDescent="0.2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3.8" x14ac:dyDescent="0.2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3.8" x14ac:dyDescent="0.2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3.8" x14ac:dyDescent="0.2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3.8" x14ac:dyDescent="0.2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3.8" x14ac:dyDescent="0.2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3.8" x14ac:dyDescent="0.2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3.8" x14ac:dyDescent="0.2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3.8" x14ac:dyDescent="0.2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3.8" x14ac:dyDescent="0.2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3.8" x14ac:dyDescent="0.2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3.8" x14ac:dyDescent="0.2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3.8" x14ac:dyDescent="0.2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3.8" x14ac:dyDescent="0.2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3.8" x14ac:dyDescent="0.2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3.8" x14ac:dyDescent="0.2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3.8" x14ac:dyDescent="0.2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3.8" x14ac:dyDescent="0.2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3.8" x14ac:dyDescent="0.2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3.8" x14ac:dyDescent="0.2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3.8" x14ac:dyDescent="0.2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3.8" x14ac:dyDescent="0.2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3.8" x14ac:dyDescent="0.2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3.8" x14ac:dyDescent="0.2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3.8" x14ac:dyDescent="0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3.8" x14ac:dyDescent="0.2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3.8" x14ac:dyDescent="0.2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3.8" x14ac:dyDescent="0.2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3.8" x14ac:dyDescent="0.2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3.8" x14ac:dyDescent="0.2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3.8" x14ac:dyDescent="0.2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3.8" x14ac:dyDescent="0.2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3.8" x14ac:dyDescent="0.2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3.8" x14ac:dyDescent="0.2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3.8" x14ac:dyDescent="0.2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3.8" x14ac:dyDescent="0.2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3.8" x14ac:dyDescent="0.2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3.8" x14ac:dyDescent="0.2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3.8" x14ac:dyDescent="0.2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3.8" x14ac:dyDescent="0.2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3.8" x14ac:dyDescent="0.2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3.8" x14ac:dyDescent="0.2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3.8" x14ac:dyDescent="0.2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3.8" x14ac:dyDescent="0.2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3.8" x14ac:dyDescent="0.2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3.8" x14ac:dyDescent="0.2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3.8" x14ac:dyDescent="0.2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3.8" x14ac:dyDescent="0.2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3.8" x14ac:dyDescent="0.2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3.8" x14ac:dyDescent="0.2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3.8" x14ac:dyDescent="0.2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3.8" x14ac:dyDescent="0.2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3.8" x14ac:dyDescent="0.2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3.8" x14ac:dyDescent="0.2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3.8" x14ac:dyDescent="0.2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3.8" x14ac:dyDescent="0.2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3.8" x14ac:dyDescent="0.2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3.8" x14ac:dyDescent="0.2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3.8" x14ac:dyDescent="0.2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3.8" x14ac:dyDescent="0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3.8" x14ac:dyDescent="0.2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3.8" x14ac:dyDescent="0.2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3.8" x14ac:dyDescent="0.2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3.8" x14ac:dyDescent="0.2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3.8" x14ac:dyDescent="0.2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3.8" x14ac:dyDescent="0.2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3.8" x14ac:dyDescent="0.2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3.8" x14ac:dyDescent="0.2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3.8" x14ac:dyDescent="0.2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3.8" x14ac:dyDescent="0.2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3.8" x14ac:dyDescent="0.2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3.8" x14ac:dyDescent="0.2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3.8" x14ac:dyDescent="0.2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3.8" x14ac:dyDescent="0.2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3.8" x14ac:dyDescent="0.2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3.8" x14ac:dyDescent="0.2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3.8" x14ac:dyDescent="0.2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3.8" x14ac:dyDescent="0.2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3.8" x14ac:dyDescent="0.2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3.8" x14ac:dyDescent="0.2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3.8" x14ac:dyDescent="0.2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3.8" x14ac:dyDescent="0.2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3.8" x14ac:dyDescent="0.2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3.8" x14ac:dyDescent="0.2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3.8" x14ac:dyDescent="0.2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3.8" x14ac:dyDescent="0.2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3.8" x14ac:dyDescent="0.2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3.8" x14ac:dyDescent="0.2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3.8" x14ac:dyDescent="0.2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3.8" x14ac:dyDescent="0.2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3.8" x14ac:dyDescent="0.2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3.8" x14ac:dyDescent="0.2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3.8" x14ac:dyDescent="0.2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3.8" x14ac:dyDescent="0.2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3.8" x14ac:dyDescent="0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3.8" x14ac:dyDescent="0.2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3.8" x14ac:dyDescent="0.2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3.8" x14ac:dyDescent="0.2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3.8" x14ac:dyDescent="0.2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3.8" x14ac:dyDescent="0.2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3.8" x14ac:dyDescent="0.2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3.8" x14ac:dyDescent="0.2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3.8" x14ac:dyDescent="0.2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3.8" x14ac:dyDescent="0.2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3.8" x14ac:dyDescent="0.2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3.8" x14ac:dyDescent="0.2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3.8" x14ac:dyDescent="0.2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3.8" x14ac:dyDescent="0.2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3.8" x14ac:dyDescent="0.2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3.8" x14ac:dyDescent="0.2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3.8" x14ac:dyDescent="0.2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3.8" x14ac:dyDescent="0.2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3.8" x14ac:dyDescent="0.2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3.8" x14ac:dyDescent="0.2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3.8" x14ac:dyDescent="0.2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3.8" x14ac:dyDescent="0.2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3.8" x14ac:dyDescent="0.2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3.8" x14ac:dyDescent="0.2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3.8" x14ac:dyDescent="0.2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3.8" x14ac:dyDescent="0.2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3.8" x14ac:dyDescent="0.2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3.8" x14ac:dyDescent="0.2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3.8" x14ac:dyDescent="0.2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3.8" x14ac:dyDescent="0.2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3.8" x14ac:dyDescent="0.2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3.8" x14ac:dyDescent="0.2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3.8" x14ac:dyDescent="0.2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3.8" x14ac:dyDescent="0.2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3.8" x14ac:dyDescent="0.2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3.8" x14ac:dyDescent="0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3.8" x14ac:dyDescent="0.2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3.8" x14ac:dyDescent="0.2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3.8" x14ac:dyDescent="0.2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3.8" x14ac:dyDescent="0.2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3.8" x14ac:dyDescent="0.2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3.8" x14ac:dyDescent="0.2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3.8" x14ac:dyDescent="0.2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3.8" x14ac:dyDescent="0.2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3.8" x14ac:dyDescent="0.2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3.8" x14ac:dyDescent="0.2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3.8" x14ac:dyDescent="0.2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3.8" x14ac:dyDescent="0.2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3.8" x14ac:dyDescent="0.2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3.8" x14ac:dyDescent="0.2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3.8" x14ac:dyDescent="0.2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3.8" x14ac:dyDescent="0.2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3.8" x14ac:dyDescent="0.2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3.8" x14ac:dyDescent="0.2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3.8" x14ac:dyDescent="0.2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3.8" x14ac:dyDescent="0.2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3.8" x14ac:dyDescent="0.2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3.8" x14ac:dyDescent="0.2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3.8" x14ac:dyDescent="0.2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3.8" x14ac:dyDescent="0.2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3.8" x14ac:dyDescent="0.2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3.8" x14ac:dyDescent="0.2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3.8" x14ac:dyDescent="0.2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3.8" x14ac:dyDescent="0.2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3.8" x14ac:dyDescent="0.2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3.8" x14ac:dyDescent="0.2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3.8" x14ac:dyDescent="0.2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3.8" x14ac:dyDescent="0.2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3.8" x14ac:dyDescent="0.2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3.8" x14ac:dyDescent="0.2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3.8" x14ac:dyDescent="0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3.8" x14ac:dyDescent="0.2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3.8" x14ac:dyDescent="0.2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3.8" x14ac:dyDescent="0.2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3.8" x14ac:dyDescent="0.2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3.8" x14ac:dyDescent="0.2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3.8" x14ac:dyDescent="0.2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3.8" x14ac:dyDescent="0.2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3.8" x14ac:dyDescent="0.2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3.8" x14ac:dyDescent="0.2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3.8" x14ac:dyDescent="0.2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3.8" x14ac:dyDescent="0.2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3.8" x14ac:dyDescent="0.2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3.8" x14ac:dyDescent="0.2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3.8" x14ac:dyDescent="0.2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3.8" x14ac:dyDescent="0.2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3.8" x14ac:dyDescent="0.2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3.8" x14ac:dyDescent="0.2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3.8" x14ac:dyDescent="0.2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3.8" x14ac:dyDescent="0.2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3.8" x14ac:dyDescent="0.2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3.8" x14ac:dyDescent="0.2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3.8" x14ac:dyDescent="0.2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3.8" x14ac:dyDescent="0.2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3.8" x14ac:dyDescent="0.2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3.8" x14ac:dyDescent="0.2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3.8" x14ac:dyDescent="0.2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3.8" x14ac:dyDescent="0.2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3.8" x14ac:dyDescent="0.2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3.8" x14ac:dyDescent="0.2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3.8" x14ac:dyDescent="0.2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3.8" x14ac:dyDescent="0.2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3.8" x14ac:dyDescent="0.2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3.8" x14ac:dyDescent="0.2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3.8" x14ac:dyDescent="0.2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3.8" x14ac:dyDescent="0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3.8" x14ac:dyDescent="0.2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3.8" x14ac:dyDescent="0.2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3.8" x14ac:dyDescent="0.2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3.8" x14ac:dyDescent="0.2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3.8" x14ac:dyDescent="0.2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3.8" x14ac:dyDescent="0.2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3.8" x14ac:dyDescent="0.2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3.8" x14ac:dyDescent="0.2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3.8" x14ac:dyDescent="0.2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3.8" x14ac:dyDescent="0.2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3.8" x14ac:dyDescent="0.2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3.8" x14ac:dyDescent="0.2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3.8" x14ac:dyDescent="0.2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3.8" x14ac:dyDescent="0.2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3.8" x14ac:dyDescent="0.2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3.8" x14ac:dyDescent="0.2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3.8" x14ac:dyDescent="0.2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3.8" x14ac:dyDescent="0.2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3.8" x14ac:dyDescent="0.2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3.8" x14ac:dyDescent="0.2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3.8" x14ac:dyDescent="0.2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3.8" x14ac:dyDescent="0.2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3.8" x14ac:dyDescent="0.2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3.8" x14ac:dyDescent="0.2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3.8" x14ac:dyDescent="0.2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3.8" x14ac:dyDescent="0.2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3.8" x14ac:dyDescent="0.2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3.8" x14ac:dyDescent="0.2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3.8" x14ac:dyDescent="0.2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3.8" x14ac:dyDescent="0.2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3.8" x14ac:dyDescent="0.2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3.8" x14ac:dyDescent="0.2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3.8" x14ac:dyDescent="0.2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3.8" x14ac:dyDescent="0.2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3.8" x14ac:dyDescent="0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3.8" x14ac:dyDescent="0.2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3.8" x14ac:dyDescent="0.2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3.8" x14ac:dyDescent="0.2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3.8" x14ac:dyDescent="0.2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3.8" x14ac:dyDescent="0.2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3.8" x14ac:dyDescent="0.2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3.8" x14ac:dyDescent="0.2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3.8" x14ac:dyDescent="0.2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3.8" x14ac:dyDescent="0.2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3.8" x14ac:dyDescent="0.2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3.8" x14ac:dyDescent="0.2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3.8" x14ac:dyDescent="0.2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3.8" x14ac:dyDescent="0.2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3.8" x14ac:dyDescent="0.2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3.8" x14ac:dyDescent="0.2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3.8" x14ac:dyDescent="0.2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3.8" x14ac:dyDescent="0.2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3.8" x14ac:dyDescent="0.2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3.8" x14ac:dyDescent="0.2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3.8" x14ac:dyDescent="0.2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3.8" x14ac:dyDescent="0.2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3.8" x14ac:dyDescent="0.2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3.8" x14ac:dyDescent="0.2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3.8" x14ac:dyDescent="0.2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3.8" x14ac:dyDescent="0.2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3.8" x14ac:dyDescent="0.2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3.8" x14ac:dyDescent="0.2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3.8" x14ac:dyDescent="0.2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3.8" x14ac:dyDescent="0.2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3.8" x14ac:dyDescent="0.2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3.8" x14ac:dyDescent="0.2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3.8" x14ac:dyDescent="0.2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3.8" x14ac:dyDescent="0.2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3.8" x14ac:dyDescent="0.2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3.8" x14ac:dyDescent="0.2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3.8" x14ac:dyDescent="0.2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3.8" x14ac:dyDescent="0.2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3.8" x14ac:dyDescent="0.2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3.8" x14ac:dyDescent="0.2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3.8" x14ac:dyDescent="0.2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3.8" x14ac:dyDescent="0.2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3.8" x14ac:dyDescent="0.2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3.8" x14ac:dyDescent="0.2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3.8" x14ac:dyDescent="0.2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3.8" x14ac:dyDescent="0.2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3.8" x14ac:dyDescent="0.2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3.8" x14ac:dyDescent="0.2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3.8" x14ac:dyDescent="0.2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3.8" x14ac:dyDescent="0.2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3.8" x14ac:dyDescent="0.2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3.8" x14ac:dyDescent="0.2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3.8" x14ac:dyDescent="0.2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3.8" x14ac:dyDescent="0.2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3.8" x14ac:dyDescent="0.2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3.8" x14ac:dyDescent="0.2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3.8" x14ac:dyDescent="0.2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3.8" x14ac:dyDescent="0.2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3.8" x14ac:dyDescent="0.2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3.8" x14ac:dyDescent="0.2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3.8" x14ac:dyDescent="0.2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3.8" x14ac:dyDescent="0.2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3.8" x14ac:dyDescent="0.2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3.8" x14ac:dyDescent="0.2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3.8" x14ac:dyDescent="0.2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3.8" x14ac:dyDescent="0.2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3.8" x14ac:dyDescent="0.2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3.8" x14ac:dyDescent="0.2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3.8" x14ac:dyDescent="0.2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3.8" x14ac:dyDescent="0.2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3.8" x14ac:dyDescent="0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3.8" x14ac:dyDescent="0.2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3.8" x14ac:dyDescent="0.2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3.8" x14ac:dyDescent="0.2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3.8" x14ac:dyDescent="0.2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3.8" x14ac:dyDescent="0.2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3.8" x14ac:dyDescent="0.2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3.8" x14ac:dyDescent="0.2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3.8" x14ac:dyDescent="0.2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3.8" x14ac:dyDescent="0.2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3.8" x14ac:dyDescent="0.2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3.8" x14ac:dyDescent="0.2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3.8" x14ac:dyDescent="0.2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3.8" x14ac:dyDescent="0.2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3.8" x14ac:dyDescent="0.2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3.8" x14ac:dyDescent="0.2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3.8" x14ac:dyDescent="0.2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3.8" x14ac:dyDescent="0.2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3.8" x14ac:dyDescent="0.2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3.8" x14ac:dyDescent="0.2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3.8" x14ac:dyDescent="0.2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3.8" x14ac:dyDescent="0.2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3.8" x14ac:dyDescent="0.2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3.8" x14ac:dyDescent="0.2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3.8" x14ac:dyDescent="0.2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3.8" x14ac:dyDescent="0.2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3.8" x14ac:dyDescent="0.2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3.8" x14ac:dyDescent="0.2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3.8" x14ac:dyDescent="0.2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3.8" x14ac:dyDescent="0.2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3.8" x14ac:dyDescent="0.2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3.8" x14ac:dyDescent="0.2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3.8" x14ac:dyDescent="0.2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3.8" x14ac:dyDescent="0.2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3.8" x14ac:dyDescent="0.2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3.8" x14ac:dyDescent="0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3.8" x14ac:dyDescent="0.2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3.8" x14ac:dyDescent="0.2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3.8" x14ac:dyDescent="0.2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3.8" x14ac:dyDescent="0.2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3.8" x14ac:dyDescent="0.2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3.8" x14ac:dyDescent="0.2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3.8" x14ac:dyDescent="0.2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3.8" x14ac:dyDescent="0.2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3.8" x14ac:dyDescent="0.2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3.8" x14ac:dyDescent="0.2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3.8" x14ac:dyDescent="0.2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3.8" x14ac:dyDescent="0.2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3.8" x14ac:dyDescent="0.2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3.8" x14ac:dyDescent="0.2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3.8" x14ac:dyDescent="0.2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3.8" x14ac:dyDescent="0.2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3.8" x14ac:dyDescent="0.2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3.8" x14ac:dyDescent="0.2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3.8" x14ac:dyDescent="0.2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3.8" x14ac:dyDescent="0.2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3.8" x14ac:dyDescent="0.2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3.8" x14ac:dyDescent="0.2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3.8" x14ac:dyDescent="0.2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3.8" x14ac:dyDescent="0.2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3.8" x14ac:dyDescent="0.2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3.8" x14ac:dyDescent="0.2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3.8" x14ac:dyDescent="0.2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3.8" x14ac:dyDescent="0.2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3.8" x14ac:dyDescent="0.2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3.8" x14ac:dyDescent="0.2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3.8" x14ac:dyDescent="0.2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3.8" x14ac:dyDescent="0.2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3.8" x14ac:dyDescent="0.2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3.8" x14ac:dyDescent="0.2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3.8" x14ac:dyDescent="0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3.8" x14ac:dyDescent="0.2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3.8" x14ac:dyDescent="0.2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3.8" x14ac:dyDescent="0.2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3.8" x14ac:dyDescent="0.2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3.8" x14ac:dyDescent="0.2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3.8" x14ac:dyDescent="0.2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3.8" x14ac:dyDescent="0.2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3.8" x14ac:dyDescent="0.2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3.8" x14ac:dyDescent="0.2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3.8" x14ac:dyDescent="0.2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3.8" x14ac:dyDescent="0.2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3.8" x14ac:dyDescent="0.2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3.8" x14ac:dyDescent="0.2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3.8" x14ac:dyDescent="0.2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3.8" x14ac:dyDescent="0.2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3.8" x14ac:dyDescent="0.2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3.8" x14ac:dyDescent="0.2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3.8" x14ac:dyDescent="0.2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3.8" x14ac:dyDescent="0.2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3.8" x14ac:dyDescent="0.2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3.8" x14ac:dyDescent="0.2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3.8" x14ac:dyDescent="0.2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3.8" x14ac:dyDescent="0.2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3.8" x14ac:dyDescent="0.2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3.8" x14ac:dyDescent="0.2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3.8" x14ac:dyDescent="0.2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3.8" x14ac:dyDescent="0.2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3.8" x14ac:dyDescent="0.2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3.8" x14ac:dyDescent="0.2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3.8" x14ac:dyDescent="0.2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3.8" x14ac:dyDescent="0.2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3.8" x14ac:dyDescent="0.2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3.8" x14ac:dyDescent="0.2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3.8" x14ac:dyDescent="0.2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3.8" x14ac:dyDescent="0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3.8" x14ac:dyDescent="0.2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3.8" x14ac:dyDescent="0.2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3.8" x14ac:dyDescent="0.2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3.8" x14ac:dyDescent="0.2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3.8" x14ac:dyDescent="0.2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3.8" x14ac:dyDescent="0.2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3.8" x14ac:dyDescent="0.2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3.8" x14ac:dyDescent="0.2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3.8" x14ac:dyDescent="0.2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3.8" x14ac:dyDescent="0.2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3.8" x14ac:dyDescent="0.2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3.8" x14ac:dyDescent="0.2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3.8" x14ac:dyDescent="0.2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3.8" x14ac:dyDescent="0.2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3.8" x14ac:dyDescent="0.2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3.8" x14ac:dyDescent="0.2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3.8" x14ac:dyDescent="0.2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3.8" x14ac:dyDescent="0.2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3.8" x14ac:dyDescent="0.2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3.8" x14ac:dyDescent="0.2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3.8" x14ac:dyDescent="0.2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3.8" x14ac:dyDescent="0.2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3.8" x14ac:dyDescent="0.2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3.8" x14ac:dyDescent="0.2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3.8" x14ac:dyDescent="0.2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3.8" x14ac:dyDescent="0.2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3.8" x14ac:dyDescent="0.2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3.8" x14ac:dyDescent="0.2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3.8" x14ac:dyDescent="0.2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3.8" x14ac:dyDescent="0.2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3.8" x14ac:dyDescent="0.2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3.8" x14ac:dyDescent="0.2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3.8" x14ac:dyDescent="0.2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3.8" x14ac:dyDescent="0.2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3.8" x14ac:dyDescent="0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3.8" x14ac:dyDescent="0.2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3.8" x14ac:dyDescent="0.2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3.8" x14ac:dyDescent="0.2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3.8" x14ac:dyDescent="0.2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3.8" x14ac:dyDescent="0.2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3.8" x14ac:dyDescent="0.2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3.8" x14ac:dyDescent="0.2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3.8" x14ac:dyDescent="0.2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3.8" x14ac:dyDescent="0.2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3.8" x14ac:dyDescent="0.2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3.8" x14ac:dyDescent="0.2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3.8" x14ac:dyDescent="0.2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3.8" x14ac:dyDescent="0.2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3.8" x14ac:dyDescent="0.2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3.8" x14ac:dyDescent="0.2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3.8" x14ac:dyDescent="0.2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3.8" x14ac:dyDescent="0.2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3.8" x14ac:dyDescent="0.2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3.8" x14ac:dyDescent="0.2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3.8" x14ac:dyDescent="0.2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3.8" x14ac:dyDescent="0.2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3.8" x14ac:dyDescent="0.2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3.8" x14ac:dyDescent="0.2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3.8" x14ac:dyDescent="0.2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3.8" x14ac:dyDescent="0.2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3.8" x14ac:dyDescent="0.2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3.8" x14ac:dyDescent="0.2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3.8" x14ac:dyDescent="0.2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3.8" x14ac:dyDescent="0.2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3.8" x14ac:dyDescent="0.2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3.8" x14ac:dyDescent="0.2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3.8" x14ac:dyDescent="0.2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3.8" x14ac:dyDescent="0.2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3.8" x14ac:dyDescent="0.2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3.8" x14ac:dyDescent="0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3.8" x14ac:dyDescent="0.2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3.8" x14ac:dyDescent="0.2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3.8" x14ac:dyDescent="0.2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3.8" x14ac:dyDescent="0.2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3.8" x14ac:dyDescent="0.2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3.8" x14ac:dyDescent="0.2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3.8" x14ac:dyDescent="0.2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3.8" x14ac:dyDescent="0.2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3.8" x14ac:dyDescent="0.2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3.8" x14ac:dyDescent="0.2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3.8" x14ac:dyDescent="0.2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3.8" x14ac:dyDescent="0.2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3.8" x14ac:dyDescent="0.2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3.8" x14ac:dyDescent="0.2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3.8" x14ac:dyDescent="0.2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3.8" x14ac:dyDescent="0.2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3.8" x14ac:dyDescent="0.2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3.8" x14ac:dyDescent="0.2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3.8" x14ac:dyDescent="0.2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3.8" x14ac:dyDescent="0.2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3.8" x14ac:dyDescent="0.2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3.8" x14ac:dyDescent="0.2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3.8" x14ac:dyDescent="0.2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3.8" x14ac:dyDescent="0.2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3.8" x14ac:dyDescent="0.2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3.8" x14ac:dyDescent="0.2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3.8" x14ac:dyDescent="0.2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3.8" x14ac:dyDescent="0.2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3.8" x14ac:dyDescent="0.2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3.8" x14ac:dyDescent="0.2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3.8" x14ac:dyDescent="0.2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3.8" x14ac:dyDescent="0.2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3.8" x14ac:dyDescent="0.2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3.8" x14ac:dyDescent="0.2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3.8" x14ac:dyDescent="0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3.8" x14ac:dyDescent="0.2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3.8" x14ac:dyDescent="0.2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3.8" x14ac:dyDescent="0.2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3.8" x14ac:dyDescent="0.2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3.8" x14ac:dyDescent="0.2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3.8" x14ac:dyDescent="0.2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3.8" x14ac:dyDescent="0.2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3.8" x14ac:dyDescent="0.2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3.8" x14ac:dyDescent="0.2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3.8" x14ac:dyDescent="0.2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3.8" x14ac:dyDescent="0.2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3.8" x14ac:dyDescent="0.2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3.8" x14ac:dyDescent="0.2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3.8" x14ac:dyDescent="0.2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3.8" x14ac:dyDescent="0.2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3.8" x14ac:dyDescent="0.2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3.8" x14ac:dyDescent="0.2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3.8" x14ac:dyDescent="0.2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3.8" x14ac:dyDescent="0.2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3.8" x14ac:dyDescent="0.2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3.8" x14ac:dyDescent="0.2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3.8" x14ac:dyDescent="0.2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3.8" x14ac:dyDescent="0.2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3.8" x14ac:dyDescent="0.2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3.8" x14ac:dyDescent="0.2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3.8" x14ac:dyDescent="0.2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3.8" x14ac:dyDescent="0.2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3.8" x14ac:dyDescent="0.2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3.8" x14ac:dyDescent="0.2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3.8" x14ac:dyDescent="0.2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3.8" x14ac:dyDescent="0.2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3.8" x14ac:dyDescent="0.2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3.8" x14ac:dyDescent="0.2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3.8" x14ac:dyDescent="0.2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3.8" x14ac:dyDescent="0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3.8" x14ac:dyDescent="0.2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3.8" x14ac:dyDescent="0.2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3.8" x14ac:dyDescent="0.2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3.8" x14ac:dyDescent="0.2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3.8" x14ac:dyDescent="0.2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3.8" x14ac:dyDescent="0.2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3.8" x14ac:dyDescent="0.2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3.8" x14ac:dyDescent="0.2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3.8" x14ac:dyDescent="0.2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3.8" x14ac:dyDescent="0.2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3.8" x14ac:dyDescent="0.2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3.8" x14ac:dyDescent="0.2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3.8" x14ac:dyDescent="0.2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3.8" x14ac:dyDescent="0.2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3.8" x14ac:dyDescent="0.2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3.8" x14ac:dyDescent="0.2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3.8" x14ac:dyDescent="0.2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3.8" x14ac:dyDescent="0.2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3.8" x14ac:dyDescent="0.2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3.8" x14ac:dyDescent="0.2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3.8" x14ac:dyDescent="0.2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3.8" x14ac:dyDescent="0.2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3.8" x14ac:dyDescent="0.2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3.8" x14ac:dyDescent="0.2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3.8" x14ac:dyDescent="0.2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3.8" x14ac:dyDescent="0.2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3.8" x14ac:dyDescent="0.2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3.8" x14ac:dyDescent="0.2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3.8" x14ac:dyDescent="0.2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3.8" x14ac:dyDescent="0.2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3.8" x14ac:dyDescent="0.2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3.8" x14ac:dyDescent="0.2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3.8" x14ac:dyDescent="0.2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3.8" x14ac:dyDescent="0.25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3.8" x14ac:dyDescent="0.2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3.8" x14ac:dyDescent="0.25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3.8" x14ac:dyDescent="0.25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3.8" x14ac:dyDescent="0.25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3.8" x14ac:dyDescent="0.25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3.8" x14ac:dyDescent="0.25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3.8" x14ac:dyDescent="0.25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3.8" x14ac:dyDescent="0.25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3.8" x14ac:dyDescent="0.25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3.8" x14ac:dyDescent="0.25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3.8" x14ac:dyDescent="0.25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3.8" x14ac:dyDescent="0.25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3.8" x14ac:dyDescent="0.25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3.8" x14ac:dyDescent="0.25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mergeCells count="7">
    <mergeCell ref="A17:C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992"/>
  <sheetViews>
    <sheetView zoomScaleNormal="100" workbookViewId="0">
      <selection activeCell="B8" sqref="B8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90" t="s">
        <v>177</v>
      </c>
      <c r="B1" s="282"/>
      <c r="C1" s="282"/>
      <c r="D1" s="282"/>
      <c r="E1" s="282"/>
      <c r="F1" s="282"/>
      <c r="G1" s="289"/>
      <c r="H1" s="4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318" t="s">
        <v>112</v>
      </c>
      <c r="B3" s="319"/>
      <c r="C3" s="319"/>
      <c r="D3" s="319"/>
      <c r="E3" s="319"/>
      <c r="F3" s="319"/>
      <c r="G3" s="319"/>
      <c r="H3" s="32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" t="s">
        <v>178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1" t="s">
        <v>179</v>
      </c>
      <c r="B5" s="291" t="s">
        <v>10</v>
      </c>
      <c r="C5" s="291" t="s">
        <v>10</v>
      </c>
      <c r="D5" s="291" t="s">
        <v>11</v>
      </c>
      <c r="E5" s="291" t="s">
        <v>12</v>
      </c>
      <c r="F5" s="291" t="s">
        <v>13</v>
      </c>
      <c r="G5" s="291" t="s">
        <v>14</v>
      </c>
      <c r="H5" s="291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292"/>
      <c r="B6" s="321"/>
      <c r="C6" s="321"/>
      <c r="D6" s="321"/>
      <c r="E6" s="321"/>
      <c r="F6" s="321"/>
      <c r="G6" s="321"/>
      <c r="H6" s="32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8" x14ac:dyDescent="0.25">
      <c r="A7" s="77" t="s">
        <v>262</v>
      </c>
      <c r="B7" s="218" t="s">
        <v>263</v>
      </c>
      <c r="C7" s="218" t="s">
        <v>263</v>
      </c>
      <c r="D7" s="218" t="s">
        <v>263</v>
      </c>
      <c r="E7" s="218" t="s">
        <v>263</v>
      </c>
      <c r="F7" s="218" t="s">
        <v>263</v>
      </c>
      <c r="G7" s="218" t="s">
        <v>263</v>
      </c>
      <c r="H7" s="218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x14ac:dyDescent="0.25">
      <c r="A8" s="77" t="s">
        <v>95</v>
      </c>
      <c r="B8" s="223">
        <f>(1450+1451.43)/2</f>
        <v>1450.7150000000001</v>
      </c>
      <c r="C8" s="233" t="s">
        <v>263</v>
      </c>
      <c r="D8" s="223">
        <f>(700+696.67)/2</f>
        <v>698.33500000000004</v>
      </c>
      <c r="E8" s="223">
        <f>(1470+1454.29)/2</f>
        <v>1462.145</v>
      </c>
      <c r="F8" s="223">
        <f>(1380+1378.89)/2</f>
        <v>1379.4450000000002</v>
      </c>
      <c r="G8" s="223">
        <f>(1500+1490)/2</f>
        <v>1495</v>
      </c>
      <c r="H8" s="223">
        <v>2650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166" t="s">
        <v>96</v>
      </c>
      <c r="B9" s="223">
        <v>1450</v>
      </c>
      <c r="C9" s="223">
        <v>1460</v>
      </c>
      <c r="D9" s="223">
        <v>695.56</v>
      </c>
      <c r="E9" s="223">
        <v>1442.86</v>
      </c>
      <c r="F9" s="223">
        <v>1354</v>
      </c>
      <c r="G9" s="223">
        <v>1454</v>
      </c>
      <c r="H9" s="233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166" t="s">
        <v>97</v>
      </c>
      <c r="B10" s="223">
        <v>1453.75</v>
      </c>
      <c r="C10" s="223">
        <v>1475.54</v>
      </c>
      <c r="D10" s="223">
        <v>754.62</v>
      </c>
      <c r="E10" s="223">
        <v>1426.43</v>
      </c>
      <c r="F10" s="223">
        <v>1351.85</v>
      </c>
      <c r="G10" s="223">
        <v>1433.64</v>
      </c>
      <c r="H10" s="223">
        <v>2550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x14ac:dyDescent="0.25">
      <c r="A11" s="87" t="s">
        <v>23</v>
      </c>
      <c r="B11" s="141">
        <f>IFERROR(AVERAGE(B7:B10),"-")</f>
        <v>1451.4883333333335</v>
      </c>
      <c r="C11" s="141">
        <f t="shared" ref="C11:H11" si="0">IFERROR(AVERAGE(C7:C10),"-")</f>
        <v>1467.77</v>
      </c>
      <c r="D11" s="141">
        <f t="shared" si="0"/>
        <v>716.17166666666662</v>
      </c>
      <c r="E11" s="141">
        <f t="shared" si="0"/>
        <v>1443.8116666666667</v>
      </c>
      <c r="F11" s="141">
        <f t="shared" si="0"/>
        <v>1361.7650000000001</v>
      </c>
      <c r="G11" s="141">
        <f t="shared" si="0"/>
        <v>1460.88</v>
      </c>
      <c r="H11" s="141">
        <f t="shared" si="0"/>
        <v>2600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44"/>
      <c r="B12" s="45"/>
      <c r="C12" s="45"/>
      <c r="D12" s="45"/>
      <c r="E12" s="45"/>
      <c r="F12" s="45"/>
      <c r="G12" s="45"/>
      <c r="H12" s="4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x14ac:dyDescent="0.25">
      <c r="A13" s="322" t="s">
        <v>115</v>
      </c>
      <c r="B13" s="277"/>
      <c r="C13" s="277"/>
      <c r="D13" s="46"/>
      <c r="E13" s="322" t="s">
        <v>116</v>
      </c>
      <c r="F13" s="277"/>
      <c r="G13" s="277"/>
      <c r="H13" s="4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x14ac:dyDescent="0.25">
      <c r="A14" s="323"/>
      <c r="B14" s="277"/>
      <c r="C14" s="277"/>
      <c r="D14" s="46"/>
      <c r="E14" s="323"/>
      <c r="F14" s="277"/>
      <c r="G14" s="277"/>
      <c r="H14" s="4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x14ac:dyDescent="0.25">
      <c r="A15" s="47"/>
      <c r="B15" s="48" t="s">
        <v>180</v>
      </c>
      <c r="C15" s="47"/>
      <c r="D15" s="46"/>
      <c r="E15" s="47"/>
      <c r="F15" s="48" t="s">
        <v>265</v>
      </c>
      <c r="G15" s="47"/>
      <c r="H15" s="4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49"/>
      <c r="B16" s="50" t="s">
        <v>181</v>
      </c>
      <c r="C16" s="49"/>
      <c r="D16" s="44"/>
      <c r="E16" s="49"/>
      <c r="F16" s="50" t="s">
        <v>127</v>
      </c>
      <c r="G16" s="49"/>
      <c r="H16" s="4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x14ac:dyDescent="0.25">
      <c r="A17" s="1"/>
      <c r="B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x14ac:dyDescent="0.25">
      <c r="A18" s="1"/>
      <c r="B18" s="24"/>
      <c r="C18" s="1"/>
      <c r="D18" s="24"/>
      <c r="E18" s="24"/>
      <c r="F18" s="24"/>
      <c r="G18" s="24"/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1"/>
      <c r="B20" s="223">
        <v>1451.43</v>
      </c>
      <c r="C20" s="233" t="s">
        <v>263</v>
      </c>
      <c r="D20" s="223">
        <v>696.67</v>
      </c>
      <c r="E20" s="223">
        <v>1454.29</v>
      </c>
      <c r="F20" s="223">
        <v>1378.89</v>
      </c>
      <c r="G20" s="223">
        <v>1490</v>
      </c>
      <c r="H20" s="223">
        <v>2650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14">
    <mergeCell ref="E13:G13"/>
    <mergeCell ref="E14:G14"/>
    <mergeCell ref="C5:C6"/>
    <mergeCell ref="A13:C13"/>
    <mergeCell ref="A14:C14"/>
    <mergeCell ref="A1:G1"/>
    <mergeCell ref="A3:H3"/>
    <mergeCell ref="A5:A6"/>
    <mergeCell ref="B5:B6"/>
    <mergeCell ref="D5:D6"/>
    <mergeCell ref="E5:E6"/>
    <mergeCell ref="H5:H6"/>
    <mergeCell ref="F5:F6"/>
    <mergeCell ref="G5:G6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3"/>
  <sheetViews>
    <sheetView zoomScaleNormal="100" workbookViewId="0">
      <selection activeCell="B11" sqref="B11"/>
    </sheetView>
  </sheetViews>
  <sheetFormatPr defaultColWidth="14.44140625" defaultRowHeight="15.75" customHeight="1" x14ac:dyDescent="0.25"/>
  <cols>
    <col min="1" max="26" width="25.33203125" style="89" customWidth="1"/>
    <col min="27" max="16384" width="14.44140625" style="89"/>
  </cols>
  <sheetData>
    <row r="1" spans="1:26" ht="13.8" x14ac:dyDescent="0.25">
      <c r="A1" s="296" t="s">
        <v>0</v>
      </c>
      <c r="B1" s="303"/>
      <c r="C1" s="303"/>
      <c r="D1" s="303"/>
      <c r="E1" s="303"/>
      <c r="F1" s="303"/>
      <c r="G1" s="304"/>
      <c r="H1" s="90" t="s">
        <v>111</v>
      </c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4" x14ac:dyDescent="0.3">
      <c r="A2" s="91"/>
      <c r="B2" s="92"/>
      <c r="C2" s="92"/>
      <c r="D2" s="92"/>
      <c r="E2" s="92"/>
      <c r="F2" s="92"/>
      <c r="G2" s="92"/>
      <c r="H2" s="9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3.8" x14ac:dyDescent="0.25">
      <c r="A3" s="305" t="s">
        <v>112</v>
      </c>
      <c r="B3" s="303"/>
      <c r="C3" s="303"/>
      <c r="D3" s="303"/>
      <c r="E3" s="303"/>
      <c r="F3" s="303"/>
      <c r="G3" s="303"/>
      <c r="H3" s="30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3.8" x14ac:dyDescent="0.25">
      <c r="A4" s="306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13.8" x14ac:dyDescent="0.25">
      <c r="A5" s="307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3.8" x14ac:dyDescent="0.25">
      <c r="A6" s="58" t="s">
        <v>182</v>
      </c>
      <c r="B6" s="95"/>
      <c r="C6" s="95"/>
      <c r="D6" s="95"/>
      <c r="E6" s="95"/>
      <c r="F6" s="95"/>
      <c r="G6" s="95"/>
      <c r="H6" s="96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3.8" x14ac:dyDescent="0.25">
      <c r="A7" s="97" t="s">
        <v>99</v>
      </c>
      <c r="B7" s="223">
        <v>1570</v>
      </c>
      <c r="C7" s="233" t="s">
        <v>263</v>
      </c>
      <c r="D7" s="223">
        <v>775</v>
      </c>
      <c r="E7" s="223">
        <v>1595</v>
      </c>
      <c r="F7" s="223">
        <v>1548.75</v>
      </c>
      <c r="G7" s="223">
        <v>1658.75</v>
      </c>
      <c r="H7" s="233" t="s">
        <v>263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3.8" x14ac:dyDescent="0.25">
      <c r="A8" s="97" t="s">
        <v>100</v>
      </c>
      <c r="B8" s="223">
        <v>1484</v>
      </c>
      <c r="C8" s="233" t="s">
        <v>263</v>
      </c>
      <c r="D8" s="223">
        <v>732</v>
      </c>
      <c r="E8" s="223">
        <v>1520</v>
      </c>
      <c r="F8" s="223">
        <v>1441</v>
      </c>
      <c r="G8" s="223">
        <v>1498</v>
      </c>
      <c r="H8" s="223">
        <v>2650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3.8" x14ac:dyDescent="0.25">
      <c r="A9" s="97" t="s">
        <v>101</v>
      </c>
      <c r="B9" s="218" t="s">
        <v>263</v>
      </c>
      <c r="C9" s="221" t="s">
        <v>263</v>
      </c>
      <c r="D9" s="218" t="s">
        <v>263</v>
      </c>
      <c r="E9" s="218" t="s">
        <v>263</v>
      </c>
      <c r="F9" s="218" t="s">
        <v>263</v>
      </c>
      <c r="G9" s="218" t="s">
        <v>263</v>
      </c>
      <c r="H9" s="221" t="s">
        <v>263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3.8" x14ac:dyDescent="0.25">
      <c r="A10" s="97" t="s">
        <v>102</v>
      </c>
      <c r="B10" s="218" t="s">
        <v>263</v>
      </c>
      <c r="C10" s="218" t="s">
        <v>263</v>
      </c>
      <c r="D10" s="218" t="s">
        <v>263</v>
      </c>
      <c r="E10" s="218" t="s">
        <v>263</v>
      </c>
      <c r="F10" s="218" t="s">
        <v>263</v>
      </c>
      <c r="G10" s="218" t="s">
        <v>263</v>
      </c>
      <c r="H10" s="218" t="s">
        <v>263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3.8" x14ac:dyDescent="0.25">
      <c r="A11" s="87" t="s">
        <v>23</v>
      </c>
      <c r="B11" s="140">
        <f t="shared" ref="B11:H11" si="0">IFERROR(AVERAGE(B7:B10),"-")</f>
        <v>1527</v>
      </c>
      <c r="C11" s="140" t="str">
        <f t="shared" si="0"/>
        <v>-</v>
      </c>
      <c r="D11" s="140">
        <f t="shared" si="0"/>
        <v>753.5</v>
      </c>
      <c r="E11" s="140">
        <f t="shared" si="0"/>
        <v>1557.5</v>
      </c>
      <c r="F11" s="140">
        <f t="shared" si="0"/>
        <v>1494.875</v>
      </c>
      <c r="G11" s="140">
        <f t="shared" si="0"/>
        <v>1578.375</v>
      </c>
      <c r="H11" s="140">
        <f t="shared" si="0"/>
        <v>2650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3.8" x14ac:dyDescent="0.25">
      <c r="A12" s="110"/>
      <c r="B12" s="111"/>
      <c r="C12" s="111"/>
      <c r="D12" s="111"/>
      <c r="E12" s="111"/>
      <c r="F12" s="111"/>
      <c r="G12" s="111"/>
      <c r="H12" s="111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3.8" x14ac:dyDescent="0.25">
      <c r="A13" s="99"/>
      <c r="B13" s="99"/>
      <c r="C13" s="99"/>
      <c r="D13" s="99"/>
      <c r="E13" s="99"/>
      <c r="F13" s="99"/>
      <c r="G13" s="99"/>
      <c r="H13" s="99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8" x14ac:dyDescent="0.25">
      <c r="A14" s="300" t="s">
        <v>115</v>
      </c>
      <c r="B14" s="301"/>
      <c r="C14" s="301"/>
      <c r="D14" s="100"/>
      <c r="E14" s="300" t="s">
        <v>116</v>
      </c>
      <c r="F14" s="301"/>
      <c r="G14" s="301"/>
      <c r="H14" s="99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3.8" x14ac:dyDescent="0.25">
      <c r="A15" s="101"/>
      <c r="B15" s="101"/>
      <c r="C15" s="101"/>
      <c r="D15" s="100"/>
      <c r="E15" s="101"/>
      <c r="F15" s="101"/>
      <c r="G15" s="101"/>
      <c r="H15" s="99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3.8" x14ac:dyDescent="0.25">
      <c r="A16" s="324" t="s">
        <v>183</v>
      </c>
      <c r="B16" s="301"/>
      <c r="C16" s="99"/>
      <c r="D16" s="99"/>
      <c r="E16" s="112" t="s">
        <v>184</v>
      </c>
      <c r="F16" s="99"/>
      <c r="G16" s="99"/>
      <c r="H16" s="99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3.8" x14ac:dyDescent="0.25">
      <c r="A17" s="105" t="s">
        <v>126</v>
      </c>
      <c r="B17" s="99"/>
      <c r="C17" s="99"/>
      <c r="D17" s="99"/>
      <c r="E17" s="105" t="s">
        <v>127</v>
      </c>
      <c r="F17" s="99"/>
      <c r="G17" s="99"/>
      <c r="H17" s="99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3.8" x14ac:dyDescent="0.2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3.8" x14ac:dyDescent="0.2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3.8" x14ac:dyDescent="0.2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3.8" x14ac:dyDescent="0.25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3.8" x14ac:dyDescent="0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3.8" x14ac:dyDescent="0.25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3.8" x14ac:dyDescent="0.2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3.8" x14ac:dyDescent="0.2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3.8" x14ac:dyDescent="0.2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3.8" x14ac:dyDescent="0.2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3.8" x14ac:dyDescent="0.2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3.8" x14ac:dyDescent="0.2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3.8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3.8" x14ac:dyDescent="0.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3.8" x14ac:dyDescent="0.2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3.8" x14ac:dyDescent="0.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3.8" x14ac:dyDescent="0.2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3.8" x14ac:dyDescent="0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3.8" x14ac:dyDescent="0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3.8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3.8" x14ac:dyDescent="0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3.8" x14ac:dyDescent="0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3.8" x14ac:dyDescent="0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3.8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3.8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3.8" x14ac:dyDescent="0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3.8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3.8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3.8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3.8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3.8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3.8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3.8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3.8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3.8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3.8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3.8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3.8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3.8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3.8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3.8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3.8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3.8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3.8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3.8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3.8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3.8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3.8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3.8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3.8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3.8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3.8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3.8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3.8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3.8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3.8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3.8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3.8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3.8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3.8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3.8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3.8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3.8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3.8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3.8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3.8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3.8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3.8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3.8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3.8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3.8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3.8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3.8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3.8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3.8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3.8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3.8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3.8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3.8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3.8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3.8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3.8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3.8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3.8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3.8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3.8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3.8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3.8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3.8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3.8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3.8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3.8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3.8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3.8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3.8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3.8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3.8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3.8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3.8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3.8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3.8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3.8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3.8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3.8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3.8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3.8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3.8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3.8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3.8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3.8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3.8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3.8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3.8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3.8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3.8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3.8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3.8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3.8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3.8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3.8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3.8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3.8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3.8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3.8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3.8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3.8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3.8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3.8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3.8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3.8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3.8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3.8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3.8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3.8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3.8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3.8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3.8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3.8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3.8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3.8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3.8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3.8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3.8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3.8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3.8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3.8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3.8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3.8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3.8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3.8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3.8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3.8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3.8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3.8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3.8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3.8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3.8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3.8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3.8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3.8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3.8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3.8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3.8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3.8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3.8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3.8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3.8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3.8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3.8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3.8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3.8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3.8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3.8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3.8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3.8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3.8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3.8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3.8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3.8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3.8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3.8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3.8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3.8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3.8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3.8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3.8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3.8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3.8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3.8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3.8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3.8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3.8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3.8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3.8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3.8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3.8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3.8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3.8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3.8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3.8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3.8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3.8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3.8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3.8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3.8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3.8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3.8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3.8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3.8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3.8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3.8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3.8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3.8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3.8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3.8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3.8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3.8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3.8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3.8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3.8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3.8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3.8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3.8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3.8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3.8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3.8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3.8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3.8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3.8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3.8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3.8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3.8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3.8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3.8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3.8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3.8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3.8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3.8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3.8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3.8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3.8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3.8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3.8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3.8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3.8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3.8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3.8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3.8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3.8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3.8" x14ac:dyDescent="0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3.8" x14ac:dyDescent="0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3.8" x14ac:dyDescent="0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3.8" x14ac:dyDescent="0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3.8" x14ac:dyDescent="0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3.8" x14ac:dyDescent="0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3.8" x14ac:dyDescent="0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3.8" x14ac:dyDescent="0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3.8" x14ac:dyDescent="0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3.8" x14ac:dyDescent="0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3.8" x14ac:dyDescent="0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3.8" x14ac:dyDescent="0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3.8" x14ac:dyDescent="0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3.8" x14ac:dyDescent="0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3.8" x14ac:dyDescent="0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3.8" x14ac:dyDescent="0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3.8" x14ac:dyDescent="0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3.8" x14ac:dyDescent="0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3.8" x14ac:dyDescent="0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3.8" x14ac:dyDescent="0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3.8" x14ac:dyDescent="0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3.8" x14ac:dyDescent="0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3.8" x14ac:dyDescent="0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3.8" x14ac:dyDescent="0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3.8" x14ac:dyDescent="0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3.8" x14ac:dyDescent="0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3.8" x14ac:dyDescent="0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3.8" x14ac:dyDescent="0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3.8" x14ac:dyDescent="0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3.8" x14ac:dyDescent="0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3.8" x14ac:dyDescent="0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3.8" x14ac:dyDescent="0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3.8" x14ac:dyDescent="0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3.8" x14ac:dyDescent="0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3.8" x14ac:dyDescent="0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3.8" x14ac:dyDescent="0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3.8" x14ac:dyDescent="0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3.8" x14ac:dyDescent="0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3.8" x14ac:dyDescent="0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3.8" x14ac:dyDescent="0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3.8" x14ac:dyDescent="0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3.8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3.8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3.8" x14ac:dyDescent="0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3.8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3.8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3.8" x14ac:dyDescent="0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3.8" x14ac:dyDescent="0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3.8" x14ac:dyDescent="0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3.8" x14ac:dyDescent="0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3.8" x14ac:dyDescent="0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3.8" x14ac:dyDescent="0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3.8" x14ac:dyDescent="0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3.8" x14ac:dyDescent="0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3.8" x14ac:dyDescent="0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3.8" x14ac:dyDescent="0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3.8" x14ac:dyDescent="0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3.8" x14ac:dyDescent="0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3.8" x14ac:dyDescent="0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3.8" x14ac:dyDescent="0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3.8" x14ac:dyDescent="0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3.8" x14ac:dyDescent="0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3.8" x14ac:dyDescent="0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3.8" x14ac:dyDescent="0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3.8" x14ac:dyDescent="0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3.8" x14ac:dyDescent="0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3.8" x14ac:dyDescent="0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3.8" x14ac:dyDescent="0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3.8" x14ac:dyDescent="0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3.8" x14ac:dyDescent="0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3.8" x14ac:dyDescent="0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3.8" x14ac:dyDescent="0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3.8" x14ac:dyDescent="0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3.8" x14ac:dyDescent="0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3.8" x14ac:dyDescent="0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3.8" x14ac:dyDescent="0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3.8" x14ac:dyDescent="0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3.8" x14ac:dyDescent="0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3.8" x14ac:dyDescent="0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3.8" x14ac:dyDescent="0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3.8" x14ac:dyDescent="0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3.8" x14ac:dyDescent="0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3.8" x14ac:dyDescent="0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3.8" x14ac:dyDescent="0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3.8" x14ac:dyDescent="0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3.8" x14ac:dyDescent="0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3.8" x14ac:dyDescent="0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3.8" x14ac:dyDescent="0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3.8" x14ac:dyDescent="0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3.8" x14ac:dyDescent="0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3.8" x14ac:dyDescent="0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3.8" x14ac:dyDescent="0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3.8" x14ac:dyDescent="0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3.8" x14ac:dyDescent="0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3.8" x14ac:dyDescent="0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3.8" x14ac:dyDescent="0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3.8" x14ac:dyDescent="0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3.8" x14ac:dyDescent="0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3.8" x14ac:dyDescent="0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3.8" x14ac:dyDescent="0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3.8" x14ac:dyDescent="0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3.8" x14ac:dyDescent="0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3.8" x14ac:dyDescent="0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3.8" x14ac:dyDescent="0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3.8" x14ac:dyDescent="0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3.8" x14ac:dyDescent="0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3.8" x14ac:dyDescent="0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3.8" x14ac:dyDescent="0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3.8" x14ac:dyDescent="0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3.8" x14ac:dyDescent="0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3.8" x14ac:dyDescent="0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3.8" x14ac:dyDescent="0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3.8" x14ac:dyDescent="0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3.8" x14ac:dyDescent="0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3.8" x14ac:dyDescent="0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3.8" x14ac:dyDescent="0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3.8" x14ac:dyDescent="0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3.8" x14ac:dyDescent="0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3.8" x14ac:dyDescent="0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3.8" x14ac:dyDescent="0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3.8" x14ac:dyDescent="0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3.8" x14ac:dyDescent="0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3.8" x14ac:dyDescent="0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3.8" x14ac:dyDescent="0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3.8" x14ac:dyDescent="0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3.8" x14ac:dyDescent="0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3.8" x14ac:dyDescent="0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3.8" x14ac:dyDescent="0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3.8" x14ac:dyDescent="0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3.8" x14ac:dyDescent="0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3.8" x14ac:dyDescent="0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3.8" x14ac:dyDescent="0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3.8" x14ac:dyDescent="0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3.8" x14ac:dyDescent="0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3.8" x14ac:dyDescent="0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3.8" x14ac:dyDescent="0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3.8" x14ac:dyDescent="0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3.8" x14ac:dyDescent="0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3.8" x14ac:dyDescent="0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3.8" x14ac:dyDescent="0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3.8" x14ac:dyDescent="0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3.8" x14ac:dyDescent="0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3.8" x14ac:dyDescent="0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3.8" x14ac:dyDescent="0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3.8" x14ac:dyDescent="0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3.8" x14ac:dyDescent="0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3.8" x14ac:dyDescent="0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3.8" x14ac:dyDescent="0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3.8" x14ac:dyDescent="0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3.8" x14ac:dyDescent="0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3.8" x14ac:dyDescent="0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3.8" x14ac:dyDescent="0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3.8" x14ac:dyDescent="0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3.8" x14ac:dyDescent="0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3.8" x14ac:dyDescent="0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3.8" x14ac:dyDescent="0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3.8" x14ac:dyDescent="0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3.8" x14ac:dyDescent="0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3.8" x14ac:dyDescent="0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3.8" x14ac:dyDescent="0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3.8" x14ac:dyDescent="0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3.8" x14ac:dyDescent="0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3.8" x14ac:dyDescent="0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3.8" x14ac:dyDescent="0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3.8" x14ac:dyDescent="0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3.8" x14ac:dyDescent="0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3.8" x14ac:dyDescent="0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3.8" x14ac:dyDescent="0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3.8" x14ac:dyDescent="0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3.8" x14ac:dyDescent="0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3.8" x14ac:dyDescent="0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3.8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3.8" x14ac:dyDescent="0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3.8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3.8" x14ac:dyDescent="0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3.8" x14ac:dyDescent="0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3.8" x14ac:dyDescent="0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3.8" x14ac:dyDescent="0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3.8" x14ac:dyDescent="0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3.8" x14ac:dyDescent="0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3.8" x14ac:dyDescent="0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3.8" x14ac:dyDescent="0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3.8" x14ac:dyDescent="0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3.8" x14ac:dyDescent="0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3.8" x14ac:dyDescent="0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3.8" x14ac:dyDescent="0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3.8" x14ac:dyDescent="0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3.8" x14ac:dyDescent="0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3.8" x14ac:dyDescent="0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3.8" x14ac:dyDescent="0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3.8" x14ac:dyDescent="0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3.8" x14ac:dyDescent="0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3.8" x14ac:dyDescent="0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3.8" x14ac:dyDescent="0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3.8" x14ac:dyDescent="0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3.8" x14ac:dyDescent="0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3.8" x14ac:dyDescent="0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3.8" x14ac:dyDescent="0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3.8" x14ac:dyDescent="0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3.8" x14ac:dyDescent="0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3.8" x14ac:dyDescent="0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3.8" x14ac:dyDescent="0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3.8" x14ac:dyDescent="0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3.8" x14ac:dyDescent="0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3.8" x14ac:dyDescent="0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3.8" x14ac:dyDescent="0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3.8" x14ac:dyDescent="0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3.8" x14ac:dyDescent="0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3.8" x14ac:dyDescent="0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3.8" x14ac:dyDescent="0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3.8" x14ac:dyDescent="0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3.8" x14ac:dyDescent="0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3.8" x14ac:dyDescent="0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3.8" x14ac:dyDescent="0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3.8" x14ac:dyDescent="0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3.8" x14ac:dyDescent="0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3.8" x14ac:dyDescent="0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3.8" x14ac:dyDescent="0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3.8" x14ac:dyDescent="0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3.8" x14ac:dyDescent="0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3.8" x14ac:dyDescent="0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3.8" x14ac:dyDescent="0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3.8" x14ac:dyDescent="0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3.8" x14ac:dyDescent="0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3.8" x14ac:dyDescent="0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3.8" x14ac:dyDescent="0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3.8" x14ac:dyDescent="0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3.8" x14ac:dyDescent="0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3.8" x14ac:dyDescent="0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3.8" x14ac:dyDescent="0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3.8" x14ac:dyDescent="0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3.8" x14ac:dyDescent="0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3.8" x14ac:dyDescent="0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3.8" x14ac:dyDescent="0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3.8" x14ac:dyDescent="0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3.8" x14ac:dyDescent="0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3.8" x14ac:dyDescent="0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3.8" x14ac:dyDescent="0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3.8" x14ac:dyDescent="0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3.8" x14ac:dyDescent="0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3.8" x14ac:dyDescent="0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3.8" x14ac:dyDescent="0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3.8" x14ac:dyDescent="0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3.8" x14ac:dyDescent="0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3.8" x14ac:dyDescent="0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3.8" x14ac:dyDescent="0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3.8" x14ac:dyDescent="0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3.8" x14ac:dyDescent="0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3.8" x14ac:dyDescent="0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3.8" x14ac:dyDescent="0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3.8" x14ac:dyDescent="0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3.8" x14ac:dyDescent="0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3.8" x14ac:dyDescent="0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3.8" x14ac:dyDescent="0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3.8" x14ac:dyDescent="0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3.8" x14ac:dyDescent="0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3.8" x14ac:dyDescent="0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3.8" x14ac:dyDescent="0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3.8" x14ac:dyDescent="0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3.8" x14ac:dyDescent="0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3.8" x14ac:dyDescent="0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3.8" x14ac:dyDescent="0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3.8" x14ac:dyDescent="0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3.8" x14ac:dyDescent="0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3.8" x14ac:dyDescent="0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3.8" x14ac:dyDescent="0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3.8" x14ac:dyDescent="0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3.8" x14ac:dyDescent="0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3.8" x14ac:dyDescent="0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3.8" x14ac:dyDescent="0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3.8" x14ac:dyDescent="0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3.8" x14ac:dyDescent="0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3.8" x14ac:dyDescent="0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3.8" x14ac:dyDescent="0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3.8" x14ac:dyDescent="0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3.8" x14ac:dyDescent="0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3.8" x14ac:dyDescent="0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3.8" x14ac:dyDescent="0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3.8" x14ac:dyDescent="0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3.8" x14ac:dyDescent="0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3.8" x14ac:dyDescent="0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3.8" x14ac:dyDescent="0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3.8" x14ac:dyDescent="0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3.8" x14ac:dyDescent="0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3.8" x14ac:dyDescent="0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3.8" x14ac:dyDescent="0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3.8" x14ac:dyDescent="0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3.8" x14ac:dyDescent="0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3.8" x14ac:dyDescent="0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3.8" x14ac:dyDescent="0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3.8" x14ac:dyDescent="0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3.8" x14ac:dyDescent="0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3.8" x14ac:dyDescent="0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3.8" x14ac:dyDescent="0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3.8" x14ac:dyDescent="0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3.8" x14ac:dyDescent="0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3.8" x14ac:dyDescent="0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3.8" x14ac:dyDescent="0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3.8" x14ac:dyDescent="0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3.8" x14ac:dyDescent="0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3.8" x14ac:dyDescent="0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3.8" x14ac:dyDescent="0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3.8" x14ac:dyDescent="0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3.8" x14ac:dyDescent="0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3.8" x14ac:dyDescent="0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3.8" x14ac:dyDescent="0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3.8" x14ac:dyDescent="0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3.8" x14ac:dyDescent="0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3.8" x14ac:dyDescent="0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3.8" x14ac:dyDescent="0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3.8" x14ac:dyDescent="0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3.8" x14ac:dyDescent="0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3.8" x14ac:dyDescent="0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3.8" x14ac:dyDescent="0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3.8" x14ac:dyDescent="0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3.8" x14ac:dyDescent="0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3.8" x14ac:dyDescent="0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3.8" x14ac:dyDescent="0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3.8" x14ac:dyDescent="0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3.8" x14ac:dyDescent="0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3.8" x14ac:dyDescent="0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3.8" x14ac:dyDescent="0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3.8" x14ac:dyDescent="0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3.8" x14ac:dyDescent="0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3.8" x14ac:dyDescent="0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3.8" x14ac:dyDescent="0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3.8" x14ac:dyDescent="0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3.8" x14ac:dyDescent="0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3.8" x14ac:dyDescent="0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3.8" x14ac:dyDescent="0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3.8" x14ac:dyDescent="0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3.8" x14ac:dyDescent="0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3.8" x14ac:dyDescent="0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3.8" x14ac:dyDescent="0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3.8" x14ac:dyDescent="0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3.8" x14ac:dyDescent="0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3.8" x14ac:dyDescent="0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3.8" x14ac:dyDescent="0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3.8" x14ac:dyDescent="0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3.8" x14ac:dyDescent="0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3.8" x14ac:dyDescent="0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3.8" x14ac:dyDescent="0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3.8" x14ac:dyDescent="0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3.8" x14ac:dyDescent="0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3.8" x14ac:dyDescent="0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3.8" x14ac:dyDescent="0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3.8" x14ac:dyDescent="0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3.8" x14ac:dyDescent="0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3.8" x14ac:dyDescent="0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3.8" x14ac:dyDescent="0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3.8" x14ac:dyDescent="0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3.8" x14ac:dyDescent="0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3.8" x14ac:dyDescent="0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3.8" x14ac:dyDescent="0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3.8" x14ac:dyDescent="0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3.8" x14ac:dyDescent="0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3.8" x14ac:dyDescent="0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3.8" x14ac:dyDescent="0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3.8" x14ac:dyDescent="0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3.8" x14ac:dyDescent="0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3.8" x14ac:dyDescent="0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3.8" x14ac:dyDescent="0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3.8" x14ac:dyDescent="0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3.8" x14ac:dyDescent="0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3.8" x14ac:dyDescent="0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3.8" x14ac:dyDescent="0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3.8" x14ac:dyDescent="0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3.8" x14ac:dyDescent="0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3.8" x14ac:dyDescent="0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3.8" x14ac:dyDescent="0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3.8" x14ac:dyDescent="0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3.8" x14ac:dyDescent="0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3.8" x14ac:dyDescent="0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3.8" x14ac:dyDescent="0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3.8" x14ac:dyDescent="0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3.8" x14ac:dyDescent="0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3.8" x14ac:dyDescent="0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3.8" x14ac:dyDescent="0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3.8" x14ac:dyDescent="0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3.8" x14ac:dyDescent="0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3.8" x14ac:dyDescent="0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3.8" x14ac:dyDescent="0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3.8" x14ac:dyDescent="0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3.8" x14ac:dyDescent="0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3.8" x14ac:dyDescent="0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3.8" x14ac:dyDescent="0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3.8" x14ac:dyDescent="0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3.8" x14ac:dyDescent="0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3.8" x14ac:dyDescent="0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3.8" x14ac:dyDescent="0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3.8" x14ac:dyDescent="0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3.8" x14ac:dyDescent="0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3.8" x14ac:dyDescent="0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3.8" x14ac:dyDescent="0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3.8" x14ac:dyDescent="0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3.8" x14ac:dyDescent="0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3.8" x14ac:dyDescent="0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3.8" x14ac:dyDescent="0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3.8" x14ac:dyDescent="0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3.8" x14ac:dyDescent="0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3.8" x14ac:dyDescent="0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3.8" x14ac:dyDescent="0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3.8" x14ac:dyDescent="0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3.8" x14ac:dyDescent="0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3.8" x14ac:dyDescent="0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3.8" x14ac:dyDescent="0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3.8" x14ac:dyDescent="0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3.8" x14ac:dyDescent="0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3.8" x14ac:dyDescent="0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3.8" x14ac:dyDescent="0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3.8" x14ac:dyDescent="0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3.8" x14ac:dyDescent="0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3.8" x14ac:dyDescent="0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3.8" x14ac:dyDescent="0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3.8" x14ac:dyDescent="0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3.8" x14ac:dyDescent="0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3.8" x14ac:dyDescent="0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3.8" x14ac:dyDescent="0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3.8" x14ac:dyDescent="0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3.8" x14ac:dyDescent="0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3.8" x14ac:dyDescent="0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3.8" x14ac:dyDescent="0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3.8" x14ac:dyDescent="0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3.8" x14ac:dyDescent="0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3.8" x14ac:dyDescent="0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3.8" x14ac:dyDescent="0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3.8" x14ac:dyDescent="0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3.8" x14ac:dyDescent="0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3.8" x14ac:dyDescent="0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3.8" x14ac:dyDescent="0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3.8" x14ac:dyDescent="0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3.8" x14ac:dyDescent="0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3.8" x14ac:dyDescent="0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3.8" x14ac:dyDescent="0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3.8" x14ac:dyDescent="0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3.8" x14ac:dyDescent="0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3.8" x14ac:dyDescent="0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3.8" x14ac:dyDescent="0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3.8" x14ac:dyDescent="0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3.8" x14ac:dyDescent="0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3.8" x14ac:dyDescent="0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3.8" x14ac:dyDescent="0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3.8" x14ac:dyDescent="0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3.8" x14ac:dyDescent="0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3.8" x14ac:dyDescent="0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3.8" x14ac:dyDescent="0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3.8" x14ac:dyDescent="0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3.8" x14ac:dyDescent="0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3.8" x14ac:dyDescent="0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3.8" x14ac:dyDescent="0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3.8" x14ac:dyDescent="0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3.8" x14ac:dyDescent="0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3.8" x14ac:dyDescent="0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3.8" x14ac:dyDescent="0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3.8" x14ac:dyDescent="0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3.8" x14ac:dyDescent="0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3.8" x14ac:dyDescent="0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3.8" x14ac:dyDescent="0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3.8" x14ac:dyDescent="0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3.8" x14ac:dyDescent="0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3.8" x14ac:dyDescent="0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3.8" x14ac:dyDescent="0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3.8" x14ac:dyDescent="0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3.8" x14ac:dyDescent="0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3.8" x14ac:dyDescent="0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3.8" x14ac:dyDescent="0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3.8" x14ac:dyDescent="0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3.8" x14ac:dyDescent="0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3.8" x14ac:dyDescent="0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3.8" x14ac:dyDescent="0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3.8" x14ac:dyDescent="0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3.8" x14ac:dyDescent="0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3.8" x14ac:dyDescent="0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3.8" x14ac:dyDescent="0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3.8" x14ac:dyDescent="0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3.8" x14ac:dyDescent="0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3.8" x14ac:dyDescent="0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3.8" x14ac:dyDescent="0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3.8" x14ac:dyDescent="0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3.8" x14ac:dyDescent="0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3.8" x14ac:dyDescent="0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3.8" x14ac:dyDescent="0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3.8" x14ac:dyDescent="0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3.8" x14ac:dyDescent="0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3.8" x14ac:dyDescent="0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3.8" x14ac:dyDescent="0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3.8" x14ac:dyDescent="0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3.8" x14ac:dyDescent="0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3.8" x14ac:dyDescent="0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3.8" x14ac:dyDescent="0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3.8" x14ac:dyDescent="0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3.8" x14ac:dyDescent="0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3.8" x14ac:dyDescent="0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3.8" x14ac:dyDescent="0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3.8" x14ac:dyDescent="0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3.8" x14ac:dyDescent="0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3.8" x14ac:dyDescent="0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3.8" x14ac:dyDescent="0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3.8" x14ac:dyDescent="0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3.8" x14ac:dyDescent="0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3.8" x14ac:dyDescent="0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3.8" x14ac:dyDescent="0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3.8" x14ac:dyDescent="0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3.8" x14ac:dyDescent="0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3.8" x14ac:dyDescent="0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3.8" x14ac:dyDescent="0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3.8" x14ac:dyDescent="0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3.8" x14ac:dyDescent="0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3.8" x14ac:dyDescent="0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3.8" x14ac:dyDescent="0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3.8" x14ac:dyDescent="0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3.8" x14ac:dyDescent="0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3.8" x14ac:dyDescent="0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3.8" x14ac:dyDescent="0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3.8" x14ac:dyDescent="0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3.8" x14ac:dyDescent="0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3.8" x14ac:dyDescent="0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3.8" x14ac:dyDescent="0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3.8" x14ac:dyDescent="0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3.8" x14ac:dyDescent="0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3.8" x14ac:dyDescent="0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3.8" x14ac:dyDescent="0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3.8" x14ac:dyDescent="0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3.8" x14ac:dyDescent="0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3.8" x14ac:dyDescent="0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3.8" x14ac:dyDescent="0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3.8" x14ac:dyDescent="0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3.8" x14ac:dyDescent="0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3.8" x14ac:dyDescent="0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3.8" x14ac:dyDescent="0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3.8" x14ac:dyDescent="0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3.8" x14ac:dyDescent="0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3.8" x14ac:dyDescent="0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3.8" x14ac:dyDescent="0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3.8" x14ac:dyDescent="0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3.8" x14ac:dyDescent="0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3.8" x14ac:dyDescent="0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3.8" x14ac:dyDescent="0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3.8" x14ac:dyDescent="0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3.8" x14ac:dyDescent="0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3.8" x14ac:dyDescent="0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3.8" x14ac:dyDescent="0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3.8" x14ac:dyDescent="0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3.8" x14ac:dyDescent="0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3.8" x14ac:dyDescent="0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3.8" x14ac:dyDescent="0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3.8" x14ac:dyDescent="0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3.8" x14ac:dyDescent="0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3.8" x14ac:dyDescent="0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3.8" x14ac:dyDescent="0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3.8" x14ac:dyDescent="0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3.8" x14ac:dyDescent="0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3.8" x14ac:dyDescent="0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3.8" x14ac:dyDescent="0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3.8" x14ac:dyDescent="0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3.8" x14ac:dyDescent="0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3.8" x14ac:dyDescent="0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3.8" x14ac:dyDescent="0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3.8" x14ac:dyDescent="0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3.8" x14ac:dyDescent="0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3.8" x14ac:dyDescent="0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3.8" x14ac:dyDescent="0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3.8" x14ac:dyDescent="0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3.8" x14ac:dyDescent="0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3.8" x14ac:dyDescent="0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3.8" x14ac:dyDescent="0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3.8" x14ac:dyDescent="0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3.8" x14ac:dyDescent="0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3.8" x14ac:dyDescent="0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3.8" x14ac:dyDescent="0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3.8" x14ac:dyDescent="0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3.8" x14ac:dyDescent="0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3.8" x14ac:dyDescent="0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3.8" x14ac:dyDescent="0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3.8" x14ac:dyDescent="0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3.8" x14ac:dyDescent="0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3.8" x14ac:dyDescent="0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3.8" x14ac:dyDescent="0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3.8" x14ac:dyDescent="0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3.8" x14ac:dyDescent="0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3.8" x14ac:dyDescent="0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3.8" x14ac:dyDescent="0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3.8" x14ac:dyDescent="0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3.8" x14ac:dyDescent="0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3.8" x14ac:dyDescent="0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3.8" x14ac:dyDescent="0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3.8" x14ac:dyDescent="0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3.8" x14ac:dyDescent="0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3.8" x14ac:dyDescent="0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3.8" x14ac:dyDescent="0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3.8" x14ac:dyDescent="0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3.8" x14ac:dyDescent="0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3.8" x14ac:dyDescent="0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3.8" x14ac:dyDescent="0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3.8" x14ac:dyDescent="0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3.8" x14ac:dyDescent="0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3.8" x14ac:dyDescent="0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3.8" x14ac:dyDescent="0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3.8" x14ac:dyDescent="0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3.8" x14ac:dyDescent="0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3.8" x14ac:dyDescent="0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3.8" x14ac:dyDescent="0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3.8" x14ac:dyDescent="0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3.8" x14ac:dyDescent="0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3.8" x14ac:dyDescent="0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3.8" x14ac:dyDescent="0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3.8" x14ac:dyDescent="0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3.8" x14ac:dyDescent="0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3.8" x14ac:dyDescent="0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3.8" x14ac:dyDescent="0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3.8" x14ac:dyDescent="0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3.8" x14ac:dyDescent="0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3.8" x14ac:dyDescent="0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3.8" x14ac:dyDescent="0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3.8" x14ac:dyDescent="0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3.8" x14ac:dyDescent="0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3.8" x14ac:dyDescent="0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3.8" x14ac:dyDescent="0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3.8" x14ac:dyDescent="0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3.8" x14ac:dyDescent="0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3.8" x14ac:dyDescent="0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3.8" x14ac:dyDescent="0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3.8" x14ac:dyDescent="0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3.8" x14ac:dyDescent="0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3.8" x14ac:dyDescent="0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3.8" x14ac:dyDescent="0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3.8" x14ac:dyDescent="0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3.8" x14ac:dyDescent="0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3.8" x14ac:dyDescent="0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3.8" x14ac:dyDescent="0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3.8" x14ac:dyDescent="0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3.8" x14ac:dyDescent="0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3.8" x14ac:dyDescent="0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3.8" x14ac:dyDescent="0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3.8" x14ac:dyDescent="0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3.8" x14ac:dyDescent="0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3.8" x14ac:dyDescent="0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3.8" x14ac:dyDescent="0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3.8" x14ac:dyDescent="0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3.8" x14ac:dyDescent="0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3.8" x14ac:dyDescent="0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3.8" x14ac:dyDescent="0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3.8" x14ac:dyDescent="0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3.8" x14ac:dyDescent="0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3.8" x14ac:dyDescent="0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3.8" x14ac:dyDescent="0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3.8" x14ac:dyDescent="0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3.8" x14ac:dyDescent="0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3.8" x14ac:dyDescent="0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3.8" x14ac:dyDescent="0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3.8" x14ac:dyDescent="0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3.8" x14ac:dyDescent="0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3.8" x14ac:dyDescent="0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3.8" x14ac:dyDescent="0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3.8" x14ac:dyDescent="0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3.8" x14ac:dyDescent="0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3.8" x14ac:dyDescent="0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3.8" x14ac:dyDescent="0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3.8" x14ac:dyDescent="0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3.8" x14ac:dyDescent="0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3.8" x14ac:dyDescent="0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3.8" x14ac:dyDescent="0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3.8" x14ac:dyDescent="0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3.8" x14ac:dyDescent="0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3.8" x14ac:dyDescent="0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3.8" x14ac:dyDescent="0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3.8" x14ac:dyDescent="0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3.8" x14ac:dyDescent="0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3.8" x14ac:dyDescent="0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3.8" x14ac:dyDescent="0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3.8" x14ac:dyDescent="0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3.8" x14ac:dyDescent="0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3.8" x14ac:dyDescent="0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3.8" x14ac:dyDescent="0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3.8" x14ac:dyDescent="0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3.8" x14ac:dyDescent="0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3.8" x14ac:dyDescent="0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3.8" x14ac:dyDescent="0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3.8" x14ac:dyDescent="0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3.8" x14ac:dyDescent="0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3.8" x14ac:dyDescent="0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3.8" x14ac:dyDescent="0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3.8" x14ac:dyDescent="0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3.8" x14ac:dyDescent="0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3.8" x14ac:dyDescent="0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3.8" x14ac:dyDescent="0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3.8" x14ac:dyDescent="0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3.8" x14ac:dyDescent="0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3.8" x14ac:dyDescent="0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3.8" x14ac:dyDescent="0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3.8" x14ac:dyDescent="0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3.8" x14ac:dyDescent="0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3.8" x14ac:dyDescent="0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3.8" x14ac:dyDescent="0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3.8" x14ac:dyDescent="0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3.8" x14ac:dyDescent="0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3.8" x14ac:dyDescent="0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3.8" x14ac:dyDescent="0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3.8" x14ac:dyDescent="0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3.8" x14ac:dyDescent="0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3.8" x14ac:dyDescent="0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3.8" x14ac:dyDescent="0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3.8" x14ac:dyDescent="0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3.8" x14ac:dyDescent="0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3.8" x14ac:dyDescent="0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3.8" x14ac:dyDescent="0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3.8" x14ac:dyDescent="0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3.8" x14ac:dyDescent="0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3.8" x14ac:dyDescent="0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3.8" x14ac:dyDescent="0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3.8" x14ac:dyDescent="0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3.8" x14ac:dyDescent="0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3.8" x14ac:dyDescent="0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3.8" x14ac:dyDescent="0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3.8" x14ac:dyDescent="0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3.8" x14ac:dyDescent="0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3.8" x14ac:dyDescent="0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3.8" x14ac:dyDescent="0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3.8" x14ac:dyDescent="0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3.8" x14ac:dyDescent="0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3.8" x14ac:dyDescent="0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3.8" x14ac:dyDescent="0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3.8" x14ac:dyDescent="0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3.8" x14ac:dyDescent="0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3.8" x14ac:dyDescent="0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3.8" x14ac:dyDescent="0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3.8" x14ac:dyDescent="0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3.8" x14ac:dyDescent="0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3.8" x14ac:dyDescent="0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3.8" x14ac:dyDescent="0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3.8" x14ac:dyDescent="0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3.8" x14ac:dyDescent="0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3.8" x14ac:dyDescent="0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3.8" x14ac:dyDescent="0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13.8" x14ac:dyDescent="0.25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13.8" x14ac:dyDescent="0.25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13.8" x14ac:dyDescent="0.25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</sheetData>
  <mergeCells count="6">
    <mergeCell ref="A16:B16"/>
    <mergeCell ref="A1:G1"/>
    <mergeCell ref="A3:H3"/>
    <mergeCell ref="A4:A5"/>
    <mergeCell ref="A14:C14"/>
    <mergeCell ref="E14:G14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996"/>
  <sheetViews>
    <sheetView zoomScaleNormal="100" workbookViewId="0">
      <selection activeCell="E23" sqref="E23"/>
    </sheetView>
  </sheetViews>
  <sheetFormatPr defaultColWidth="14.44140625" defaultRowHeight="15.75" customHeight="1" x14ac:dyDescent="0.25"/>
  <cols>
    <col min="1" max="25" width="25.33203125" customWidth="1"/>
  </cols>
  <sheetData>
    <row r="1" spans="1:25" ht="13.8" x14ac:dyDescent="0.25">
      <c r="A1" s="309" t="s">
        <v>0</v>
      </c>
      <c r="B1" s="282"/>
      <c r="C1" s="282"/>
      <c r="D1" s="282"/>
      <c r="E1" s="282"/>
      <c r="F1" s="282"/>
      <c r="G1" s="289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5" ht="13.8" x14ac:dyDescent="0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ht="13.8" x14ac:dyDescent="0.25">
      <c r="A3" s="310" t="s">
        <v>112</v>
      </c>
      <c r="B3" s="282"/>
      <c r="C3" s="282"/>
      <c r="D3" s="282"/>
      <c r="E3" s="282"/>
      <c r="F3" s="282"/>
      <c r="G3" s="282"/>
      <c r="H3" s="289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13.8" x14ac:dyDescent="0.25">
      <c r="A4" s="31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25" ht="13.8" x14ac:dyDescent="0.25">
      <c r="A5" s="292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" ht="13.8" x14ac:dyDescent="0.25">
      <c r="A6" s="38" t="s">
        <v>103</v>
      </c>
      <c r="B6" s="254"/>
      <c r="C6" s="255"/>
      <c r="D6" s="255"/>
      <c r="E6" s="255"/>
      <c r="F6" s="255"/>
      <c r="G6" s="255"/>
      <c r="H6" s="25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spans="1:25" ht="13.8" x14ac:dyDescent="0.25">
      <c r="A7" s="106" t="s">
        <v>253</v>
      </c>
      <c r="B7" s="223">
        <v>1432</v>
      </c>
      <c r="C7" s="223">
        <v>1477.5</v>
      </c>
      <c r="D7" s="223">
        <v>713</v>
      </c>
      <c r="E7" s="223">
        <v>1394.44</v>
      </c>
      <c r="F7" s="223">
        <v>1319.29</v>
      </c>
      <c r="G7" s="223">
        <v>1447.5</v>
      </c>
      <c r="H7" s="233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spans="1:25" ht="13.8" x14ac:dyDescent="0.25">
      <c r="A8" s="39" t="s">
        <v>23</v>
      </c>
      <c r="B8" s="139">
        <f t="shared" ref="B8:H8" si="0">IFERROR(AVERAGE(B7:B7),"-")</f>
        <v>1432</v>
      </c>
      <c r="C8" s="139">
        <f t="shared" si="0"/>
        <v>1477.5</v>
      </c>
      <c r="D8" s="139">
        <f t="shared" si="0"/>
        <v>713</v>
      </c>
      <c r="E8" s="139">
        <f t="shared" si="0"/>
        <v>1394.44</v>
      </c>
      <c r="F8" s="139">
        <f t="shared" si="0"/>
        <v>1319.29</v>
      </c>
      <c r="G8" s="139">
        <f t="shared" si="0"/>
        <v>1447.5</v>
      </c>
      <c r="H8" s="139" t="str">
        <f t="shared" si="0"/>
        <v>-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ht="13.8" x14ac:dyDescent="0.25">
      <c r="A9" s="40"/>
      <c r="B9" s="40"/>
      <c r="C9" s="40"/>
      <c r="D9" s="40"/>
      <c r="E9" s="40"/>
      <c r="F9" s="40"/>
      <c r="G9" s="40"/>
      <c r="H9" s="40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 ht="15.75" customHeight="1" x14ac:dyDescent="0.3">
      <c r="A10" s="312" t="s">
        <v>115</v>
      </c>
      <c r="B10" s="277"/>
      <c r="C10" s="277"/>
      <c r="D10" s="41"/>
      <c r="E10" s="313" t="s">
        <v>116</v>
      </c>
      <c r="F10" s="277"/>
      <c r="G10" s="277"/>
      <c r="H10" s="40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spans="1:25" ht="13.8" x14ac:dyDescent="0.25">
      <c r="A11" s="308"/>
      <c r="B11" s="277"/>
      <c r="C11" s="277"/>
      <c r="D11" s="41"/>
      <c r="E11" s="308"/>
      <c r="F11" s="277"/>
      <c r="G11" s="277"/>
      <c r="H11" s="40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3.8" x14ac:dyDescent="0.25">
      <c r="A12" s="41" t="s">
        <v>169</v>
      </c>
      <c r="B12" s="40"/>
      <c r="C12" s="40"/>
      <c r="D12" s="40"/>
      <c r="E12" s="41" t="s">
        <v>170</v>
      </c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3.8" x14ac:dyDescent="0.25">
      <c r="A13" s="42" t="s">
        <v>134</v>
      </c>
      <c r="B13" s="40"/>
      <c r="C13" s="40"/>
      <c r="D13" s="40"/>
      <c r="E13" s="42" t="s">
        <v>127</v>
      </c>
      <c r="F13" s="40"/>
      <c r="G13" s="40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3.8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3.8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3.8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3.8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3.8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3.8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spans="1:25" ht="13.8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spans="1:25" ht="13.8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13.8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spans="1:25" ht="13.8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1:25" ht="13.8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1:25" ht="13.8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1:25" ht="13.8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13.8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13.8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13.8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13.8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ht="13.8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13.8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1:25" ht="13.8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spans="1:25" ht="13.8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spans="1:25" ht="13.8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spans="1:25" ht="13.8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spans="1:25" ht="13.8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spans="1:25" ht="13.8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spans="1:25" ht="13.8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spans="1:25" ht="13.8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spans="1:25" ht="13.8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spans="1:25" ht="13.8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spans="1:25" ht="13.8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5" ht="13.8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5" ht="13.8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5" ht="13.8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5" ht="13.8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5" ht="13.8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3.8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3.8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3.8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3.8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5" ht="13.8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5" ht="13.8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5" ht="13.8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5" ht="13.8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5" ht="13.8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5" ht="13.8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5" ht="13.8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5" ht="13.8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5" ht="13.8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5" ht="13.8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5" ht="13.8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5" ht="13.8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5" ht="13.8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spans="1:25" ht="13.8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ht="13.8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spans="1:25" ht="13.8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ht="13.8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ht="13.8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ht="13.8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spans="1:25" ht="13.8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spans="1:25" ht="13.8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spans="1:25" ht="13.8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spans="1:25" ht="13.8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spans="1:25" ht="13.8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spans="1:25" ht="13.8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spans="1:25" ht="13.8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spans="1:25" ht="13.8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spans="1:25" ht="13.8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spans="1:25" ht="13.8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spans="1:25" ht="13.8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spans="1:25" ht="13.8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spans="1:25" ht="13.8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spans="1:25" ht="13.8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spans="1:25" ht="13.8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spans="1:25" ht="13.8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spans="1:25" ht="13.8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spans="1:25" ht="13.8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spans="1:25" ht="13.8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spans="1:25" ht="13.8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spans="1:25" ht="13.8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spans="1:25" ht="13.8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spans="1:25" ht="13.8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spans="1:25" ht="13.8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ht="13.8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13.8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13.8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ht="13.8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ht="13.8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ht="13.8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ht="13.8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ht="13.8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ht="13.8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ht="13.8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ht="13.8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ht="13.8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ht="13.8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ht="13.8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ht="13.8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ht="13.8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ht="13.8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ht="13.8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ht="13.8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ht="13.8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ht="13.8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ht="13.8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ht="13.8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ht="13.8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ht="13.8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ht="13.8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ht="13.8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ht="13.8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ht="13.8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ht="13.8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ht="13.8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ht="13.8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ht="13.8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ht="13.8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ht="13.8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ht="13.8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ht="13.8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ht="13.8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ht="13.8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ht="13.8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ht="13.8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ht="13.8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ht="13.8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ht="13.8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ht="13.8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ht="13.8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ht="13.8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ht="13.8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ht="13.8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ht="13.8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ht="13.8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ht="13.8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ht="13.8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ht="13.8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ht="13.8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ht="13.8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ht="13.8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ht="13.8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ht="13.8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ht="13.8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ht="13.8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ht="13.8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ht="13.8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ht="13.8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ht="13.8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ht="13.8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ht="13.8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ht="13.8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ht="13.8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ht="13.8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ht="13.8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ht="13.8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ht="13.8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ht="13.8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ht="13.8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ht="13.8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ht="13.8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ht="13.8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ht="13.8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ht="13.8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ht="13.8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ht="13.8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ht="13.8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ht="13.8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ht="13.8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ht="13.8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ht="13.8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ht="13.8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ht="13.8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ht="13.8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ht="13.8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ht="13.8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ht="13.8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ht="13.8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ht="13.8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ht="13.8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ht="13.8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ht="13.8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ht="13.8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ht="13.8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ht="13.8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ht="13.8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ht="13.8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ht="13.8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ht="13.8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ht="13.8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ht="13.8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ht="13.8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ht="13.8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ht="13.8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ht="13.8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ht="13.8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ht="13.8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ht="13.8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ht="13.8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ht="13.8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ht="13.8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ht="13.8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ht="13.8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ht="13.8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ht="13.8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ht="13.8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ht="13.8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ht="13.8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ht="13.8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ht="13.8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ht="13.8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ht="13.8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ht="13.8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ht="13.8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ht="13.8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ht="13.8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ht="13.8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ht="13.8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ht="13.8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ht="13.8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ht="13.8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ht="13.8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ht="13.8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ht="13.8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ht="13.8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ht="13.8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ht="13.8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ht="13.8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ht="13.8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ht="13.8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ht="13.8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ht="13.8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ht="13.8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ht="13.8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ht="13.8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ht="13.8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ht="13.8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ht="13.8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ht="13.8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ht="13.8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ht="13.8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ht="13.8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ht="13.8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ht="13.8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ht="13.8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ht="13.8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ht="13.8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ht="13.8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ht="13.8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ht="13.8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ht="13.8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ht="13.8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ht="13.8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ht="13.8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ht="13.8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ht="13.8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ht="13.8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ht="13.8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13.8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ht="13.8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ht="13.8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ht="13.8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13.8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ht="13.8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ht="13.8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ht="13.8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ht="13.8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ht="13.8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ht="13.8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ht="13.8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ht="13.8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ht="13.8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ht="13.8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ht="13.8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ht="13.8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ht="13.8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ht="13.8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ht="13.8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ht="13.8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ht="13.8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ht="13.8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ht="13.8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ht="13.8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ht="13.8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ht="13.8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ht="13.8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ht="13.8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13.8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ht="13.8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ht="13.8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ht="13.8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13.8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ht="13.8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ht="13.8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ht="13.8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ht="13.8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ht="13.8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ht="13.8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ht="13.8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ht="13.8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ht="13.8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ht="13.8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ht="13.8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ht="13.8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ht="13.8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ht="13.8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ht="13.8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ht="13.8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ht="13.8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ht="13.8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ht="13.8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ht="13.8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ht="13.8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ht="13.8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ht="13.8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ht="13.8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ht="13.8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ht="13.8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ht="13.8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ht="13.8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ht="13.8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ht="13.8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ht="13.8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ht="13.8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ht="13.8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ht="13.8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ht="13.8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ht="13.8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ht="13.8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ht="13.8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ht="13.8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ht="13.8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ht="13.8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ht="13.8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ht="13.8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ht="13.8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ht="13.8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13.8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ht="13.8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ht="13.8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ht="13.8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ht="13.8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ht="13.8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ht="13.8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ht="13.8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ht="13.8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ht="13.8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ht="13.8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ht="13.8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ht="13.8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ht="13.8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ht="13.8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ht="13.8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ht="13.8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ht="13.8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ht="13.8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ht="13.8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ht="13.8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ht="13.8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ht="13.8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ht="13.8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ht="13.8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ht="13.8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ht="13.8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ht="13.8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ht="13.8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ht="13.8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ht="13.8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ht="13.8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ht="13.8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ht="13.8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ht="13.8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ht="13.8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ht="13.8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ht="13.8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ht="13.8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ht="13.8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ht="13.8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ht="13.8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ht="13.8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ht="13.8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ht="13.8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ht="13.8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ht="13.8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ht="13.8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ht="13.8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ht="13.8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ht="13.8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ht="13.8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ht="13.8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ht="13.8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ht="13.8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ht="13.8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ht="13.8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ht="13.8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ht="13.8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ht="13.8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ht="13.8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ht="13.8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ht="13.8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ht="13.8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ht="13.8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ht="13.8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ht="13.8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ht="13.8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ht="13.8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ht="13.8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ht="13.8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ht="13.8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ht="13.8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ht="13.8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ht="13.8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ht="13.8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ht="13.8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ht="13.8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ht="13.8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ht="13.8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ht="13.8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ht="13.8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ht="13.8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ht="13.8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ht="13.8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ht="13.8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ht="13.8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ht="13.8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ht="13.8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ht="13.8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ht="13.8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ht="13.8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ht="13.8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ht="13.8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ht="13.8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ht="13.8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ht="13.8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ht="13.8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ht="13.8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ht="13.8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ht="13.8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ht="13.8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ht="13.8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ht="13.8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ht="13.8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ht="13.8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ht="13.8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ht="13.8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ht="13.8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ht="13.8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ht="13.8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ht="13.8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ht="13.8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ht="13.8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ht="13.8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ht="13.8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ht="13.8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ht="13.8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ht="13.8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ht="13.8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ht="13.8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ht="13.8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ht="13.8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ht="13.8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ht="13.8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ht="13.8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ht="13.8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ht="13.8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ht="13.8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ht="13.8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ht="13.8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ht="13.8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ht="13.8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ht="13.8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ht="13.8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ht="13.8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ht="13.8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ht="13.8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ht="13.8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ht="13.8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ht="13.8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ht="13.8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ht="13.8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ht="13.8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ht="13.8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ht="13.8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ht="13.8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ht="13.8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ht="13.8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ht="13.8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ht="13.8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ht="13.8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ht="13.8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ht="13.8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ht="13.8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ht="13.8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ht="13.8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ht="13.8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ht="13.8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ht="13.8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ht="13.8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ht="13.8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ht="13.8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ht="13.8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ht="13.8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ht="13.8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ht="13.8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ht="13.8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ht="13.8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ht="13.8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ht="13.8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ht="13.8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ht="13.8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ht="13.8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ht="13.8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ht="13.8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ht="13.8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ht="13.8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ht="13.8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ht="13.8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ht="13.8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ht="13.8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ht="13.8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ht="13.8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ht="13.8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ht="13.8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ht="13.8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ht="13.8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ht="13.8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ht="13.8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ht="13.8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ht="13.8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ht="13.8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ht="13.8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ht="13.8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ht="13.8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ht="13.8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ht="13.8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ht="13.8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ht="13.8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ht="13.8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ht="13.8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ht="13.8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ht="13.8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ht="13.8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ht="13.8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ht="13.8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ht="13.8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ht="13.8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ht="13.8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ht="13.8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ht="13.8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ht="13.8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ht="13.8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ht="13.8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ht="13.8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ht="13.8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ht="13.8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ht="13.8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ht="13.8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ht="13.8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ht="13.8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ht="13.8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ht="13.8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ht="13.8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ht="13.8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ht="13.8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ht="13.8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ht="13.8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ht="13.8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ht="13.8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ht="13.8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ht="13.8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ht="13.8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ht="13.8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ht="13.8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ht="13.8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ht="13.8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ht="13.8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ht="13.8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ht="13.8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ht="13.8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ht="13.8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ht="13.8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ht="13.8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ht="13.8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ht="13.8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ht="13.8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ht="13.8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ht="13.8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ht="13.8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ht="13.8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ht="13.8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ht="13.8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ht="13.8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ht="13.8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ht="13.8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ht="13.8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ht="13.8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ht="13.8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ht="13.8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ht="13.8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ht="13.8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ht="13.8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ht="13.8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ht="13.8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ht="13.8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ht="13.8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ht="13.8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ht="13.8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ht="13.8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ht="13.8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ht="13.8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ht="13.8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ht="13.8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ht="13.8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ht="13.8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ht="13.8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ht="13.8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ht="13.8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ht="13.8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ht="13.8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ht="13.8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ht="13.8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ht="13.8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ht="13.8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ht="13.8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ht="13.8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ht="13.8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ht="13.8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ht="13.8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ht="13.8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ht="13.8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ht="13.8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ht="13.8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ht="13.8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ht="13.8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ht="13.8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ht="13.8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ht="13.8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ht="13.8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ht="13.8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ht="13.8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ht="13.8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ht="13.8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ht="13.8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ht="13.8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ht="13.8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ht="13.8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ht="13.8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ht="13.8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ht="13.8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ht="13.8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ht="13.8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ht="13.8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ht="13.8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ht="13.8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ht="13.8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ht="13.8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ht="13.8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ht="13.8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ht="13.8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ht="13.8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ht="13.8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ht="13.8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ht="13.8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ht="13.8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ht="13.8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ht="13.8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ht="13.8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ht="13.8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ht="13.8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ht="13.8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ht="13.8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ht="13.8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ht="13.8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ht="13.8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ht="13.8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ht="13.8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ht="13.8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ht="13.8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ht="13.8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ht="13.8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ht="13.8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ht="13.8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ht="13.8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ht="13.8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ht="13.8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ht="13.8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ht="13.8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ht="13.8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ht="13.8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ht="13.8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ht="13.8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ht="13.8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ht="13.8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ht="13.8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ht="13.8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ht="13.8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ht="13.8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ht="13.8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ht="13.8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ht="13.8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ht="13.8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ht="13.8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ht="13.8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ht="13.8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ht="13.8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ht="13.8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ht="13.8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ht="13.8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ht="13.8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ht="13.8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ht="13.8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ht="13.8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ht="13.8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ht="13.8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ht="13.8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ht="13.8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ht="13.8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ht="13.8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ht="13.8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ht="13.8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ht="13.8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ht="13.8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ht="13.8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ht="13.8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ht="13.8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ht="13.8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ht="13.8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ht="13.8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ht="13.8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ht="13.8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ht="13.8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ht="13.8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ht="13.8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ht="13.8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ht="13.8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ht="13.8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ht="13.8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ht="13.8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ht="13.8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ht="13.8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ht="13.8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ht="13.8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ht="13.8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ht="13.8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ht="13.8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ht="13.8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ht="13.8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ht="13.8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ht="13.8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ht="13.8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ht="13.8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ht="13.8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ht="13.8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ht="13.8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ht="13.8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ht="13.8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ht="13.8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ht="13.8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ht="13.8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ht="13.8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ht="13.8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ht="13.8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ht="13.8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ht="13.8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ht="13.8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ht="13.8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ht="13.8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ht="13.8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ht="13.8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ht="13.8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ht="13.8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ht="13.8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ht="13.8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ht="13.8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ht="13.8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ht="13.8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ht="13.8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ht="13.8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ht="13.8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ht="13.8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ht="13.8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ht="13.8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ht="13.8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ht="13.8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ht="13.8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ht="13.8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ht="13.8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ht="13.8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ht="13.8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ht="13.8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ht="13.8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ht="13.8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ht="13.8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ht="13.8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ht="13.8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ht="13.8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ht="13.8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ht="13.8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ht="13.8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ht="13.8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ht="13.8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ht="13.8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ht="13.8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ht="13.8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ht="13.8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ht="13.8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ht="13.8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ht="13.8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ht="13.8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ht="13.8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ht="13.8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ht="13.8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ht="13.8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ht="13.8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ht="13.8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ht="13.8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ht="13.8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ht="13.8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ht="13.8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ht="13.8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ht="13.8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ht="13.8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ht="13.8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ht="13.8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ht="13.8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ht="13.8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ht="13.8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ht="13.8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ht="13.8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ht="13.8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ht="13.8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ht="13.8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ht="13.8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ht="13.8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ht="13.8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ht="13.8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ht="13.8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ht="13.8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ht="13.8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ht="13.8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ht="13.8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ht="13.8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ht="13.8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ht="13.8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ht="13.8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ht="13.8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ht="13.8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ht="13.8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ht="13.8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ht="13.8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ht="13.8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ht="13.8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ht="13.8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ht="13.8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ht="13.8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ht="13.8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ht="13.8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ht="13.8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ht="13.8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ht="13.8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ht="13.8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ht="13.8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ht="13.8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ht="13.8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ht="13.8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ht="13.8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ht="13.8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ht="13.8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ht="13.8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ht="13.8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ht="13.8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ht="13.8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ht="13.8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ht="13.8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ht="13.8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ht="13.8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ht="13.8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ht="13.8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ht="13.8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ht="13.8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ht="13.8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ht="13.8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ht="13.8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ht="13.8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ht="13.8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ht="13.8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ht="13.8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ht="13.8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ht="13.8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ht="13.8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ht="13.8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ht="13.8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ht="13.8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ht="13.8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ht="13.8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ht="13.8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ht="13.8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ht="13.8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ht="13.8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ht="13.8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ht="13.8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ht="13.8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ht="13.8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ht="13.8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ht="13.8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ht="13.8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ht="13.8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ht="13.8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ht="13.8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ht="13.8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ht="13.8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ht="13.8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ht="13.8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ht="13.8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ht="13.8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ht="13.8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ht="13.8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ht="13.8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ht="13.8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ht="13.8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ht="13.8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ht="13.8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ht="13.8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ht="13.8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ht="13.8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ht="13.8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ht="13.8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ht="13.8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ht="13.8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ht="13.8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ht="13.8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ht="13.8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ht="13.8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1:25" ht="13.8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1:25" ht="13.8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1:25" ht="13.8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1:25" ht="13.8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1:25" ht="13.8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1:25" ht="13.8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1:25" ht="13.8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1:25" ht="13.8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1:25" ht="13.8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1:25" ht="13.8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1:25" ht="13.8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1:25" ht="13.8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1:25" ht="13.8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1:25" ht="13.8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1:25" ht="13.8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1:25" ht="13.8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1:25" ht="13.8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1:25" ht="13.8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1:25" ht="13.8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1:25" ht="13.8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1:25" ht="13.8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1:25" ht="13.8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1:25" ht="13.8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1:25" ht="13.8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1:25" ht="13.8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1:25" ht="13.8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1:25" ht="13.8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1:25" ht="13.8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1:25" ht="13.8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1:25" ht="13.8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1:25" ht="13.8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1:25" ht="13.8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1:25" ht="13.8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1:25" ht="13.8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1:25" ht="13.8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1:25" ht="13.8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1:25" ht="13.8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1:25" ht="13.8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1:25" ht="13.8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1:25" ht="13.8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1:25" ht="13.8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1:25" ht="13.8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1:25" ht="13.8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1:25" ht="13.8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1:25" ht="13.8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1:25" ht="13.8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1:25" ht="13.8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1:25" ht="13.8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1:25" ht="13.8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1:25" ht="13.8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1:25" ht="13.8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1:25" ht="13.8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</sheetData>
  <mergeCells count="8">
    <mergeCell ref="A11:C11"/>
    <mergeCell ref="E11:G11"/>
    <mergeCell ref="B6:H6"/>
    <mergeCell ref="A1:G1"/>
    <mergeCell ref="A3:H3"/>
    <mergeCell ref="A4:A5"/>
    <mergeCell ref="A10:C10"/>
    <mergeCell ref="E10:G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57B1E-A7DD-4FD7-AB0A-FEB58B4D2A75}">
  <dimension ref="A1:Y996"/>
  <sheetViews>
    <sheetView zoomScaleNormal="100" workbookViewId="0">
      <selection activeCell="C23" sqref="C23"/>
    </sheetView>
  </sheetViews>
  <sheetFormatPr defaultColWidth="14.44140625" defaultRowHeight="15.75" customHeight="1" x14ac:dyDescent="0.25"/>
  <cols>
    <col min="1" max="25" width="25.33203125" customWidth="1"/>
  </cols>
  <sheetData>
    <row r="1" spans="1:25" ht="13.8" x14ac:dyDescent="0.25">
      <c r="A1" s="309" t="s">
        <v>0</v>
      </c>
      <c r="B1" s="282"/>
      <c r="C1" s="282"/>
      <c r="D1" s="282"/>
      <c r="E1" s="282"/>
      <c r="F1" s="282"/>
      <c r="G1" s="289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5" ht="13.8" x14ac:dyDescent="0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ht="13.8" x14ac:dyDescent="0.25">
      <c r="A3" s="310" t="s">
        <v>112</v>
      </c>
      <c r="B3" s="282"/>
      <c r="C3" s="282"/>
      <c r="D3" s="282"/>
      <c r="E3" s="282"/>
      <c r="F3" s="282"/>
      <c r="G3" s="282"/>
      <c r="H3" s="289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13.8" x14ac:dyDescent="0.25">
      <c r="A4" s="31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25" ht="13.8" x14ac:dyDescent="0.25">
      <c r="A5" s="292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" ht="13.8" x14ac:dyDescent="0.25">
      <c r="A6" s="38" t="s">
        <v>270</v>
      </c>
      <c r="B6" s="254"/>
      <c r="C6" s="255"/>
      <c r="D6" s="255"/>
      <c r="E6" s="255"/>
      <c r="F6" s="255"/>
      <c r="G6" s="255"/>
      <c r="H6" s="25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spans="1:25" ht="13.8" x14ac:dyDescent="0.25">
      <c r="A7" s="106" t="s">
        <v>266</v>
      </c>
      <c r="B7" s="223">
        <v>2050</v>
      </c>
      <c r="C7" s="233" t="s">
        <v>263</v>
      </c>
      <c r="D7" s="223">
        <v>800</v>
      </c>
      <c r="E7" s="223">
        <v>2050</v>
      </c>
      <c r="F7" s="223">
        <v>1600</v>
      </c>
      <c r="G7" s="223">
        <v>3000</v>
      </c>
      <c r="H7" s="233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spans="1:25" ht="13.8" x14ac:dyDescent="0.25">
      <c r="A8" s="39" t="s">
        <v>23</v>
      </c>
      <c r="B8" s="139">
        <f t="shared" ref="B8:H8" si="0">IFERROR(AVERAGE(B7:B7),"-")</f>
        <v>2050</v>
      </c>
      <c r="C8" s="139" t="str">
        <f t="shared" si="0"/>
        <v>-</v>
      </c>
      <c r="D8" s="139">
        <f t="shared" si="0"/>
        <v>800</v>
      </c>
      <c r="E8" s="139">
        <f t="shared" si="0"/>
        <v>2050</v>
      </c>
      <c r="F8" s="139">
        <f t="shared" si="0"/>
        <v>1600</v>
      </c>
      <c r="G8" s="139">
        <f t="shared" si="0"/>
        <v>3000</v>
      </c>
      <c r="H8" s="139" t="str">
        <f t="shared" si="0"/>
        <v>-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ht="13.8" x14ac:dyDescent="0.25">
      <c r="A9" s="40"/>
      <c r="B9" s="40"/>
      <c r="C9" s="40"/>
      <c r="D9" s="40"/>
      <c r="E9" s="40"/>
      <c r="F9" s="40"/>
      <c r="G9" s="40"/>
      <c r="H9" s="40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 ht="15.75" customHeight="1" x14ac:dyDescent="0.3">
      <c r="A10" s="312" t="s">
        <v>115</v>
      </c>
      <c r="B10" s="277"/>
      <c r="C10" s="277"/>
      <c r="D10" s="41"/>
      <c r="E10" s="313" t="s">
        <v>116</v>
      </c>
      <c r="F10" s="277"/>
      <c r="G10" s="277"/>
      <c r="H10" s="40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spans="1:25" ht="13.8" x14ac:dyDescent="0.25">
      <c r="A11" s="308"/>
      <c r="B11" s="277"/>
      <c r="C11" s="277"/>
      <c r="D11" s="41"/>
      <c r="E11" s="308"/>
      <c r="F11" s="277"/>
      <c r="G11" s="277"/>
      <c r="H11" s="40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3.8" x14ac:dyDescent="0.25">
      <c r="A12" s="41" t="s">
        <v>268</v>
      </c>
      <c r="B12" s="40"/>
      <c r="C12" s="40"/>
      <c r="D12" s="40"/>
      <c r="E12" s="41" t="s">
        <v>267</v>
      </c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3.8" x14ac:dyDescent="0.25">
      <c r="A13" s="42" t="s">
        <v>269</v>
      </c>
      <c r="B13" s="40"/>
      <c r="C13" s="40"/>
      <c r="D13" s="40"/>
      <c r="E13" s="42" t="s">
        <v>127</v>
      </c>
      <c r="F13" s="40"/>
      <c r="G13" s="40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3.8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3.8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3.8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3.8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3.8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3.8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spans="1:25" ht="13.8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spans="1:25" ht="13.8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13.8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spans="1:25" ht="13.8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1:25" ht="13.8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1:25" ht="13.8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1:25" ht="13.8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13.8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13.8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13.8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13.8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ht="13.8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13.8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1:25" ht="13.8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spans="1:25" ht="13.8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spans="1:25" ht="13.8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spans="1:25" ht="13.8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spans="1:25" ht="13.8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spans="1:25" ht="13.8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spans="1:25" ht="13.8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spans="1:25" ht="13.8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spans="1:25" ht="13.8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spans="1:25" ht="13.8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spans="1:25" ht="13.8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5" ht="13.8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5" ht="13.8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5" ht="13.8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5" ht="13.8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5" ht="13.8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3.8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3.8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3.8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3.8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5" ht="13.8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5" ht="13.8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5" ht="13.8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5" ht="13.8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5" ht="13.8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5" ht="13.8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5" ht="13.8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5" ht="13.8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5" ht="13.8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5" ht="13.8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5" ht="13.8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5" ht="13.8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5" ht="13.8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spans="1:25" ht="13.8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ht="13.8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spans="1:25" ht="13.8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ht="13.8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ht="13.8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ht="13.8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spans="1:25" ht="13.8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spans="1:25" ht="13.8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spans="1:25" ht="13.8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spans="1:25" ht="13.8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spans="1:25" ht="13.8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spans="1:25" ht="13.8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spans="1:25" ht="13.8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spans="1:25" ht="13.8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spans="1:25" ht="13.8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spans="1:25" ht="13.8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spans="1:25" ht="13.8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spans="1:25" ht="13.8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spans="1:25" ht="13.8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spans="1:25" ht="13.8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spans="1:25" ht="13.8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spans="1:25" ht="13.8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spans="1:25" ht="13.8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spans="1:25" ht="13.8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spans="1:25" ht="13.8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spans="1:25" ht="13.8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spans="1:25" ht="13.8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spans="1:25" ht="13.8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spans="1:25" ht="13.8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spans="1:25" ht="13.8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ht="13.8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13.8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13.8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ht="13.8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ht="13.8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ht="13.8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ht="13.8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ht="13.8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ht="13.8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ht="13.8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ht="13.8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ht="13.8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ht="13.8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ht="13.8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ht="13.8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ht="13.8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ht="13.8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ht="13.8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ht="13.8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ht="13.8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ht="13.8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ht="13.8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ht="13.8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ht="13.8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ht="13.8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ht="13.8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ht="13.8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ht="13.8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ht="13.8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ht="13.8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ht="13.8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ht="13.8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ht="13.8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ht="13.8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ht="13.8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ht="13.8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ht="13.8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ht="13.8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ht="13.8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ht="13.8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ht="13.8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ht="13.8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ht="13.8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ht="13.8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ht="13.8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ht="13.8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ht="13.8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ht="13.8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ht="13.8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ht="13.8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ht="13.8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ht="13.8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ht="13.8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ht="13.8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ht="13.8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ht="13.8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ht="13.8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ht="13.8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ht="13.8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ht="13.8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ht="13.8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ht="13.8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ht="13.8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ht="13.8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ht="13.8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ht="13.8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ht="13.8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ht="13.8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ht="13.8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ht="13.8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ht="13.8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ht="13.8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ht="13.8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ht="13.8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ht="13.8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ht="13.8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ht="13.8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ht="13.8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ht="13.8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ht="13.8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ht="13.8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ht="13.8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ht="13.8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ht="13.8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ht="13.8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ht="13.8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ht="13.8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ht="13.8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ht="13.8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ht="13.8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ht="13.8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ht="13.8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ht="13.8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ht="13.8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ht="13.8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ht="13.8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ht="13.8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ht="13.8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ht="13.8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ht="13.8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ht="13.8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ht="13.8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ht="13.8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ht="13.8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ht="13.8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ht="13.8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ht="13.8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ht="13.8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ht="13.8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ht="13.8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ht="13.8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ht="13.8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ht="13.8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ht="13.8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ht="13.8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ht="13.8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ht="13.8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ht="13.8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ht="13.8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ht="13.8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ht="13.8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ht="13.8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ht="13.8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ht="13.8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ht="13.8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ht="13.8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ht="13.8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ht="13.8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ht="13.8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ht="13.8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ht="13.8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ht="13.8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ht="13.8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ht="13.8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ht="13.8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ht="13.8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ht="13.8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ht="13.8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ht="13.8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ht="13.8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ht="13.8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ht="13.8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ht="13.8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ht="13.8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ht="13.8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ht="13.8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ht="13.8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ht="13.8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ht="13.8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ht="13.8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ht="13.8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ht="13.8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ht="13.8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ht="13.8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ht="13.8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ht="13.8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ht="13.8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ht="13.8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ht="13.8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ht="13.8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ht="13.8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ht="13.8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ht="13.8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ht="13.8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ht="13.8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ht="13.8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ht="13.8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ht="13.8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ht="13.8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ht="13.8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ht="13.8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ht="13.8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ht="13.8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ht="13.8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13.8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ht="13.8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ht="13.8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ht="13.8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13.8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ht="13.8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ht="13.8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ht="13.8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ht="13.8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ht="13.8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ht="13.8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ht="13.8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ht="13.8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ht="13.8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ht="13.8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ht="13.8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ht="13.8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ht="13.8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ht="13.8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ht="13.8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ht="13.8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ht="13.8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ht="13.8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ht="13.8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ht="13.8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ht="13.8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ht="13.8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ht="13.8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ht="13.8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13.8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ht="13.8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ht="13.8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ht="13.8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13.8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ht="13.8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ht="13.8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ht="13.8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ht="13.8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ht="13.8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ht="13.8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ht="13.8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ht="13.8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ht="13.8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ht="13.8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ht="13.8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ht="13.8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ht="13.8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ht="13.8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ht="13.8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ht="13.8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ht="13.8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ht="13.8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ht="13.8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ht="13.8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ht="13.8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ht="13.8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ht="13.8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ht="13.8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ht="13.8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ht="13.8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ht="13.8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ht="13.8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ht="13.8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ht="13.8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ht="13.8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ht="13.8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ht="13.8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ht="13.8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ht="13.8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ht="13.8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ht="13.8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ht="13.8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ht="13.8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ht="13.8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ht="13.8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ht="13.8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ht="13.8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ht="13.8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ht="13.8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13.8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ht="13.8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ht="13.8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ht="13.8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ht="13.8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ht="13.8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ht="13.8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ht="13.8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ht="13.8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ht="13.8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ht="13.8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ht="13.8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ht="13.8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ht="13.8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ht="13.8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ht="13.8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ht="13.8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ht="13.8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ht="13.8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ht="13.8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ht="13.8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ht="13.8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ht="13.8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ht="13.8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ht="13.8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ht="13.8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ht="13.8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ht="13.8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ht="13.8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ht="13.8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ht="13.8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ht="13.8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ht="13.8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ht="13.8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ht="13.8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ht="13.8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ht="13.8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ht="13.8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ht="13.8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ht="13.8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ht="13.8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ht="13.8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ht="13.8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ht="13.8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ht="13.8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ht="13.8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ht="13.8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ht="13.8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ht="13.8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ht="13.8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ht="13.8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ht="13.8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ht="13.8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ht="13.8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ht="13.8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ht="13.8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ht="13.8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ht="13.8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ht="13.8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ht="13.8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ht="13.8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ht="13.8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ht="13.8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ht="13.8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ht="13.8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ht="13.8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ht="13.8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ht="13.8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ht="13.8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ht="13.8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ht="13.8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ht="13.8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ht="13.8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ht="13.8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ht="13.8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ht="13.8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ht="13.8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ht="13.8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ht="13.8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ht="13.8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ht="13.8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ht="13.8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ht="13.8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ht="13.8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ht="13.8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ht="13.8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ht="13.8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ht="13.8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ht="13.8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ht="13.8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ht="13.8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ht="13.8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ht="13.8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ht="13.8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ht="13.8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ht="13.8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ht="13.8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ht="13.8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ht="13.8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ht="13.8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ht="13.8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ht="13.8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ht="13.8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ht="13.8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ht="13.8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ht="13.8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ht="13.8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ht="13.8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ht="13.8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ht="13.8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ht="13.8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ht="13.8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ht="13.8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ht="13.8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ht="13.8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ht="13.8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ht="13.8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ht="13.8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ht="13.8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ht="13.8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ht="13.8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ht="13.8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ht="13.8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ht="13.8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ht="13.8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ht="13.8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ht="13.8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ht="13.8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ht="13.8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ht="13.8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ht="13.8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ht="13.8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ht="13.8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ht="13.8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ht="13.8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ht="13.8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ht="13.8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ht="13.8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ht="13.8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ht="13.8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ht="13.8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ht="13.8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ht="13.8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ht="13.8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ht="13.8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ht="13.8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ht="13.8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ht="13.8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ht="13.8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ht="13.8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ht="13.8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ht="13.8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ht="13.8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ht="13.8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ht="13.8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ht="13.8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ht="13.8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ht="13.8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ht="13.8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ht="13.8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ht="13.8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ht="13.8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ht="13.8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ht="13.8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ht="13.8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ht="13.8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ht="13.8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ht="13.8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ht="13.8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ht="13.8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ht="13.8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ht="13.8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ht="13.8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ht="13.8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ht="13.8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ht="13.8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ht="13.8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ht="13.8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ht="13.8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ht="13.8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ht="13.8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ht="13.8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ht="13.8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ht="13.8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ht="13.8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ht="13.8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ht="13.8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ht="13.8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ht="13.8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ht="13.8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ht="13.8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ht="13.8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ht="13.8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ht="13.8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ht="13.8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ht="13.8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ht="13.8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ht="13.8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ht="13.8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ht="13.8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ht="13.8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ht="13.8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ht="13.8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ht="13.8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ht="13.8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ht="13.8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ht="13.8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ht="13.8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ht="13.8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ht="13.8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ht="13.8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ht="13.8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ht="13.8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ht="13.8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ht="13.8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ht="13.8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ht="13.8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ht="13.8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ht="13.8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ht="13.8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ht="13.8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ht="13.8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ht="13.8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ht="13.8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ht="13.8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ht="13.8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ht="13.8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ht="13.8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ht="13.8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ht="13.8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ht="13.8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ht="13.8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ht="13.8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ht="13.8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ht="13.8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ht="13.8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ht="13.8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ht="13.8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ht="13.8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ht="13.8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ht="13.8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ht="13.8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ht="13.8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ht="13.8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ht="13.8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ht="13.8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ht="13.8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ht="13.8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ht="13.8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ht="13.8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ht="13.8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ht="13.8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ht="13.8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ht="13.8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ht="13.8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ht="13.8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ht="13.8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ht="13.8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ht="13.8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ht="13.8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ht="13.8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ht="13.8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ht="13.8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ht="13.8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ht="13.8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ht="13.8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ht="13.8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ht="13.8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ht="13.8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ht="13.8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ht="13.8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ht="13.8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ht="13.8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ht="13.8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ht="13.8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ht="13.8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ht="13.8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ht="13.8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ht="13.8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ht="13.8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ht="13.8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ht="13.8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ht="13.8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ht="13.8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ht="13.8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ht="13.8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ht="13.8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ht="13.8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ht="13.8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ht="13.8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ht="13.8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ht="13.8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ht="13.8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ht="13.8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ht="13.8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ht="13.8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ht="13.8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ht="13.8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ht="13.8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ht="13.8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ht="13.8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ht="13.8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ht="13.8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ht="13.8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ht="13.8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ht="13.8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ht="13.8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ht="13.8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ht="13.8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ht="13.8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ht="13.8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ht="13.8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ht="13.8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ht="13.8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ht="13.8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ht="13.8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ht="13.8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ht="13.8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ht="13.8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ht="13.8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ht="13.8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ht="13.8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ht="13.8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ht="13.8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ht="13.8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ht="13.8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ht="13.8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ht="13.8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ht="13.8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ht="13.8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ht="13.8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ht="13.8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ht="13.8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ht="13.8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ht="13.8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ht="13.8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ht="13.8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ht="13.8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ht="13.8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ht="13.8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ht="13.8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ht="13.8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ht="13.8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ht="13.8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ht="13.8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ht="13.8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ht="13.8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ht="13.8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ht="13.8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ht="13.8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ht="13.8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ht="13.8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ht="13.8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ht="13.8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ht="13.8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ht="13.8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ht="13.8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ht="13.8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ht="13.8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ht="13.8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ht="13.8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ht="13.8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ht="13.8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ht="13.8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ht="13.8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ht="13.8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ht="13.8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ht="13.8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ht="13.8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ht="13.8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ht="13.8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ht="13.8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ht="13.8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ht="13.8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ht="13.8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ht="13.8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ht="13.8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ht="13.8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ht="13.8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ht="13.8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ht="13.8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ht="13.8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ht="13.8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ht="13.8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ht="13.8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ht="13.8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ht="13.8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ht="13.8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ht="13.8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ht="13.8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ht="13.8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ht="13.8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ht="13.8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ht="13.8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ht="13.8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ht="13.8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ht="13.8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ht="13.8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ht="13.8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ht="13.8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ht="13.8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ht="13.8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ht="13.8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ht="13.8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ht="13.8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ht="13.8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ht="13.8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ht="13.8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ht="13.8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ht="13.8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ht="13.8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ht="13.8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ht="13.8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ht="13.8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ht="13.8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ht="13.8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ht="13.8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ht="13.8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ht="13.8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ht="13.8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ht="13.8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ht="13.8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ht="13.8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ht="13.8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ht="13.8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ht="13.8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ht="13.8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ht="13.8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ht="13.8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ht="13.8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ht="13.8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ht="13.8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ht="13.8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ht="13.8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ht="13.8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ht="13.8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ht="13.8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ht="13.8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ht="13.8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ht="13.8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ht="13.8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ht="13.8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ht="13.8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ht="13.8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ht="13.8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ht="13.8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ht="13.8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ht="13.8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ht="13.8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ht="13.8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ht="13.8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ht="13.8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ht="13.8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ht="13.8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ht="13.8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ht="13.8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ht="13.8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ht="13.8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ht="13.8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ht="13.8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ht="13.8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ht="13.8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ht="13.8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ht="13.8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ht="13.8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ht="13.8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ht="13.8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ht="13.8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ht="13.8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ht="13.8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ht="13.8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ht="13.8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ht="13.8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ht="13.8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ht="13.8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ht="13.8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ht="13.8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ht="13.8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ht="13.8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ht="13.8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ht="13.8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ht="13.8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ht="13.8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ht="13.8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ht="13.8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ht="13.8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ht="13.8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ht="13.8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ht="13.8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ht="13.8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ht="13.8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ht="13.8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ht="13.8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ht="13.8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ht="13.8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ht="13.8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ht="13.8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ht="13.8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ht="13.8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ht="13.8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ht="13.8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ht="13.8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ht="13.8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ht="13.8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ht="13.8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ht="13.8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ht="13.8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ht="13.8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ht="13.8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ht="13.8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ht="13.8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ht="13.8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ht="13.8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ht="13.8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ht="13.8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ht="13.8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ht="13.8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ht="13.8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ht="13.8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ht="13.8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ht="13.8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ht="13.8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ht="13.8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ht="13.8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ht="13.8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ht="13.8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ht="13.8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ht="13.8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ht="13.8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ht="13.8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ht="13.8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ht="13.8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ht="13.8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ht="13.8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ht="13.8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ht="13.8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ht="13.8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ht="13.8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ht="13.8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ht="13.8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ht="13.8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ht="13.8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ht="13.8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ht="13.8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ht="13.8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ht="13.8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ht="13.8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ht="13.8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ht="13.8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ht="13.8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ht="13.8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ht="13.8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ht="13.8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ht="13.8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ht="13.8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ht="13.8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ht="13.8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ht="13.8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ht="13.8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ht="13.8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ht="13.8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ht="13.8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ht="13.8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ht="13.8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ht="13.8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ht="13.8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ht="13.8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ht="13.8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ht="13.8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ht="13.8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ht="13.8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ht="13.8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ht="13.8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ht="13.8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ht="13.8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ht="13.8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ht="13.8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ht="13.8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ht="13.8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ht="13.8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ht="13.8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ht="13.8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ht="13.8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ht="13.8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ht="13.8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ht="13.8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ht="13.8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ht="13.8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ht="13.8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ht="13.8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ht="13.8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ht="13.8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ht="13.8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ht="13.8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ht="13.8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ht="13.8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1:25" ht="13.8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1:25" ht="13.8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1:25" ht="13.8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1:25" ht="13.8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1:25" ht="13.8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1:25" ht="13.8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1:25" ht="13.8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1:25" ht="13.8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1:25" ht="13.8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1:25" ht="13.8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1:25" ht="13.8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1:25" ht="13.8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1:25" ht="13.8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1:25" ht="13.8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1:25" ht="13.8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1:25" ht="13.8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1:25" ht="13.8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1:25" ht="13.8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1:25" ht="13.8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1:25" ht="13.8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1:25" ht="13.8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1:25" ht="13.8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1:25" ht="13.8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1:25" ht="13.8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1:25" ht="13.8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1:25" ht="13.8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1:25" ht="13.8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1:25" ht="13.8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1:25" ht="13.8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1:25" ht="13.8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1:25" ht="13.8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1:25" ht="13.8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1:25" ht="13.8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1:25" ht="13.8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1:25" ht="13.8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1:25" ht="13.8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1:25" ht="13.8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1:25" ht="13.8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1:25" ht="13.8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1:25" ht="13.8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1:25" ht="13.8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1:25" ht="13.8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1:25" ht="13.8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1:25" ht="13.8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1:25" ht="13.8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1:25" ht="13.8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1:25" ht="13.8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1:25" ht="13.8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1:25" ht="13.8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1:25" ht="13.8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1:25" ht="13.8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1:25" ht="13.8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</sheetData>
  <mergeCells count="8">
    <mergeCell ref="A11:C11"/>
    <mergeCell ref="E11:G11"/>
    <mergeCell ref="A1:G1"/>
    <mergeCell ref="A3:H3"/>
    <mergeCell ref="A4:A5"/>
    <mergeCell ref="B6:H6"/>
    <mergeCell ref="A10:C10"/>
    <mergeCell ref="E10:G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R59"/>
  <sheetViews>
    <sheetView zoomScale="70" zoomScaleNormal="70" workbookViewId="0">
      <selection activeCell="F19" sqref="F19"/>
    </sheetView>
  </sheetViews>
  <sheetFormatPr defaultRowHeight="15.75" customHeight="1" x14ac:dyDescent="0.25"/>
  <cols>
    <col min="1" max="1" width="14.5546875" style="118" customWidth="1"/>
    <col min="2" max="2" width="37.6640625" style="52" customWidth="1"/>
    <col min="3" max="10" width="15.6640625" style="52" customWidth="1"/>
    <col min="11" max="11" width="11.33203125" style="123" customWidth="1"/>
    <col min="12" max="18" width="17.6640625" style="52" customWidth="1"/>
    <col min="19" max="257" width="9.109375" style="52"/>
    <col min="258" max="258" width="11.6640625" style="52" customWidth="1"/>
    <col min="259" max="259" width="14.88671875" style="52" customWidth="1"/>
    <col min="260" max="260" width="11.33203125" style="52" customWidth="1"/>
    <col min="261" max="261" width="10.5546875" style="52" customWidth="1"/>
    <col min="262" max="262" width="8.109375" style="52" customWidth="1"/>
    <col min="263" max="513" width="9.109375" style="52"/>
    <col min="514" max="514" width="11.6640625" style="52" customWidth="1"/>
    <col min="515" max="515" width="14.88671875" style="52" customWidth="1"/>
    <col min="516" max="516" width="11.33203125" style="52" customWidth="1"/>
    <col min="517" max="517" width="10.5546875" style="52" customWidth="1"/>
    <col min="518" max="518" width="8.109375" style="52" customWidth="1"/>
    <col min="519" max="769" width="9.109375" style="52"/>
    <col min="770" max="770" width="11.6640625" style="52" customWidth="1"/>
    <col min="771" max="771" width="14.88671875" style="52" customWidth="1"/>
    <col min="772" max="772" width="11.33203125" style="52" customWidth="1"/>
    <col min="773" max="773" width="10.5546875" style="52" customWidth="1"/>
    <col min="774" max="774" width="8.109375" style="52" customWidth="1"/>
    <col min="775" max="1025" width="9.109375" style="52"/>
    <col min="1026" max="1026" width="11.6640625" style="52" customWidth="1"/>
    <col min="1027" max="1027" width="14.88671875" style="52" customWidth="1"/>
    <col min="1028" max="1028" width="11.33203125" style="52" customWidth="1"/>
    <col min="1029" max="1029" width="10.5546875" style="52" customWidth="1"/>
    <col min="1030" max="1030" width="8.109375" style="52" customWidth="1"/>
    <col min="1031" max="1281" width="9.109375" style="52"/>
    <col min="1282" max="1282" width="11.6640625" style="52" customWidth="1"/>
    <col min="1283" max="1283" width="14.88671875" style="52" customWidth="1"/>
    <col min="1284" max="1284" width="11.33203125" style="52" customWidth="1"/>
    <col min="1285" max="1285" width="10.5546875" style="52" customWidth="1"/>
    <col min="1286" max="1286" width="8.109375" style="52" customWidth="1"/>
    <col min="1287" max="1537" width="9.109375" style="52"/>
    <col min="1538" max="1538" width="11.6640625" style="52" customWidth="1"/>
    <col min="1539" max="1539" width="14.88671875" style="52" customWidth="1"/>
    <col min="1540" max="1540" width="11.33203125" style="52" customWidth="1"/>
    <col min="1541" max="1541" width="10.5546875" style="52" customWidth="1"/>
    <col min="1542" max="1542" width="8.109375" style="52" customWidth="1"/>
    <col min="1543" max="1793" width="9.109375" style="52"/>
    <col min="1794" max="1794" width="11.6640625" style="52" customWidth="1"/>
    <col min="1795" max="1795" width="14.88671875" style="52" customWidth="1"/>
    <col min="1796" max="1796" width="11.33203125" style="52" customWidth="1"/>
    <col min="1797" max="1797" width="10.5546875" style="52" customWidth="1"/>
    <col min="1798" max="1798" width="8.109375" style="52" customWidth="1"/>
    <col min="1799" max="2049" width="9.109375" style="52"/>
    <col min="2050" max="2050" width="11.6640625" style="52" customWidth="1"/>
    <col min="2051" max="2051" width="14.88671875" style="52" customWidth="1"/>
    <col min="2052" max="2052" width="11.33203125" style="52" customWidth="1"/>
    <col min="2053" max="2053" width="10.5546875" style="52" customWidth="1"/>
    <col min="2054" max="2054" width="8.109375" style="52" customWidth="1"/>
    <col min="2055" max="2305" width="9.109375" style="52"/>
    <col min="2306" max="2306" width="11.6640625" style="52" customWidth="1"/>
    <col min="2307" max="2307" width="14.88671875" style="52" customWidth="1"/>
    <col min="2308" max="2308" width="11.33203125" style="52" customWidth="1"/>
    <col min="2309" max="2309" width="10.5546875" style="52" customWidth="1"/>
    <col min="2310" max="2310" width="8.109375" style="52" customWidth="1"/>
    <col min="2311" max="2561" width="9.109375" style="52"/>
    <col min="2562" max="2562" width="11.6640625" style="52" customWidth="1"/>
    <col min="2563" max="2563" width="14.88671875" style="52" customWidth="1"/>
    <col min="2564" max="2564" width="11.33203125" style="52" customWidth="1"/>
    <col min="2565" max="2565" width="10.5546875" style="52" customWidth="1"/>
    <col min="2566" max="2566" width="8.109375" style="52" customWidth="1"/>
    <col min="2567" max="2817" width="9.109375" style="52"/>
    <col min="2818" max="2818" width="11.6640625" style="52" customWidth="1"/>
    <col min="2819" max="2819" width="14.88671875" style="52" customWidth="1"/>
    <col min="2820" max="2820" width="11.33203125" style="52" customWidth="1"/>
    <col min="2821" max="2821" width="10.5546875" style="52" customWidth="1"/>
    <col min="2822" max="2822" width="8.109375" style="52" customWidth="1"/>
    <col min="2823" max="3073" width="9.109375" style="52"/>
    <col min="3074" max="3074" width="11.6640625" style="52" customWidth="1"/>
    <col min="3075" max="3075" width="14.88671875" style="52" customWidth="1"/>
    <col min="3076" max="3076" width="11.33203125" style="52" customWidth="1"/>
    <col min="3077" max="3077" width="10.5546875" style="52" customWidth="1"/>
    <col min="3078" max="3078" width="8.109375" style="52" customWidth="1"/>
    <col min="3079" max="3329" width="9.109375" style="52"/>
    <col min="3330" max="3330" width="11.6640625" style="52" customWidth="1"/>
    <col min="3331" max="3331" width="14.88671875" style="52" customWidth="1"/>
    <col min="3332" max="3332" width="11.33203125" style="52" customWidth="1"/>
    <col min="3333" max="3333" width="10.5546875" style="52" customWidth="1"/>
    <col min="3334" max="3334" width="8.109375" style="52" customWidth="1"/>
    <col min="3335" max="3585" width="9.109375" style="52"/>
    <col min="3586" max="3586" width="11.6640625" style="52" customWidth="1"/>
    <col min="3587" max="3587" width="14.88671875" style="52" customWidth="1"/>
    <col min="3588" max="3588" width="11.33203125" style="52" customWidth="1"/>
    <col min="3589" max="3589" width="10.5546875" style="52" customWidth="1"/>
    <col min="3590" max="3590" width="8.109375" style="52" customWidth="1"/>
    <col min="3591" max="3841" width="9.109375" style="52"/>
    <col min="3842" max="3842" width="11.6640625" style="52" customWidth="1"/>
    <col min="3843" max="3843" width="14.88671875" style="52" customWidth="1"/>
    <col min="3844" max="3844" width="11.33203125" style="52" customWidth="1"/>
    <col min="3845" max="3845" width="10.5546875" style="52" customWidth="1"/>
    <col min="3846" max="3846" width="8.109375" style="52" customWidth="1"/>
    <col min="3847" max="4097" width="9.109375" style="52"/>
    <col min="4098" max="4098" width="11.6640625" style="52" customWidth="1"/>
    <col min="4099" max="4099" width="14.88671875" style="52" customWidth="1"/>
    <col min="4100" max="4100" width="11.33203125" style="52" customWidth="1"/>
    <col min="4101" max="4101" width="10.5546875" style="52" customWidth="1"/>
    <col min="4102" max="4102" width="8.109375" style="52" customWidth="1"/>
    <col min="4103" max="4353" width="9.109375" style="52"/>
    <col min="4354" max="4354" width="11.6640625" style="52" customWidth="1"/>
    <col min="4355" max="4355" width="14.88671875" style="52" customWidth="1"/>
    <col min="4356" max="4356" width="11.33203125" style="52" customWidth="1"/>
    <col min="4357" max="4357" width="10.5546875" style="52" customWidth="1"/>
    <col min="4358" max="4358" width="8.109375" style="52" customWidth="1"/>
    <col min="4359" max="4609" width="9.109375" style="52"/>
    <col min="4610" max="4610" width="11.6640625" style="52" customWidth="1"/>
    <col min="4611" max="4611" width="14.88671875" style="52" customWidth="1"/>
    <col min="4612" max="4612" width="11.33203125" style="52" customWidth="1"/>
    <col min="4613" max="4613" width="10.5546875" style="52" customWidth="1"/>
    <col min="4614" max="4614" width="8.109375" style="52" customWidth="1"/>
    <col min="4615" max="4865" width="9.109375" style="52"/>
    <col min="4866" max="4866" width="11.6640625" style="52" customWidth="1"/>
    <col min="4867" max="4867" width="14.88671875" style="52" customWidth="1"/>
    <col min="4868" max="4868" width="11.33203125" style="52" customWidth="1"/>
    <col min="4869" max="4869" width="10.5546875" style="52" customWidth="1"/>
    <col min="4870" max="4870" width="8.109375" style="52" customWidth="1"/>
    <col min="4871" max="5121" width="9.109375" style="52"/>
    <col min="5122" max="5122" width="11.6640625" style="52" customWidth="1"/>
    <col min="5123" max="5123" width="14.88671875" style="52" customWidth="1"/>
    <col min="5124" max="5124" width="11.33203125" style="52" customWidth="1"/>
    <col min="5125" max="5125" width="10.5546875" style="52" customWidth="1"/>
    <col min="5126" max="5126" width="8.109375" style="52" customWidth="1"/>
    <col min="5127" max="5377" width="9.109375" style="52"/>
    <col min="5378" max="5378" width="11.6640625" style="52" customWidth="1"/>
    <col min="5379" max="5379" width="14.88671875" style="52" customWidth="1"/>
    <col min="5380" max="5380" width="11.33203125" style="52" customWidth="1"/>
    <col min="5381" max="5381" width="10.5546875" style="52" customWidth="1"/>
    <col min="5382" max="5382" width="8.109375" style="52" customWidth="1"/>
    <col min="5383" max="5633" width="9.109375" style="52"/>
    <col min="5634" max="5634" width="11.6640625" style="52" customWidth="1"/>
    <col min="5635" max="5635" width="14.88671875" style="52" customWidth="1"/>
    <col min="5636" max="5636" width="11.33203125" style="52" customWidth="1"/>
    <col min="5637" max="5637" width="10.5546875" style="52" customWidth="1"/>
    <col min="5638" max="5638" width="8.109375" style="52" customWidth="1"/>
    <col min="5639" max="5889" width="9.109375" style="52"/>
    <col min="5890" max="5890" width="11.6640625" style="52" customWidth="1"/>
    <col min="5891" max="5891" width="14.88671875" style="52" customWidth="1"/>
    <col min="5892" max="5892" width="11.33203125" style="52" customWidth="1"/>
    <col min="5893" max="5893" width="10.5546875" style="52" customWidth="1"/>
    <col min="5894" max="5894" width="8.109375" style="52" customWidth="1"/>
    <col min="5895" max="6145" width="9.109375" style="52"/>
    <col min="6146" max="6146" width="11.6640625" style="52" customWidth="1"/>
    <col min="6147" max="6147" width="14.88671875" style="52" customWidth="1"/>
    <col min="6148" max="6148" width="11.33203125" style="52" customWidth="1"/>
    <col min="6149" max="6149" width="10.5546875" style="52" customWidth="1"/>
    <col min="6150" max="6150" width="8.109375" style="52" customWidth="1"/>
    <col min="6151" max="6401" width="9.109375" style="52"/>
    <col min="6402" max="6402" width="11.6640625" style="52" customWidth="1"/>
    <col min="6403" max="6403" width="14.88671875" style="52" customWidth="1"/>
    <col min="6404" max="6404" width="11.33203125" style="52" customWidth="1"/>
    <col min="6405" max="6405" width="10.5546875" style="52" customWidth="1"/>
    <col min="6406" max="6406" width="8.109375" style="52" customWidth="1"/>
    <col min="6407" max="6657" width="9.109375" style="52"/>
    <col min="6658" max="6658" width="11.6640625" style="52" customWidth="1"/>
    <col min="6659" max="6659" width="14.88671875" style="52" customWidth="1"/>
    <col min="6660" max="6660" width="11.33203125" style="52" customWidth="1"/>
    <col min="6661" max="6661" width="10.5546875" style="52" customWidth="1"/>
    <col min="6662" max="6662" width="8.109375" style="52" customWidth="1"/>
    <col min="6663" max="6913" width="9.109375" style="52"/>
    <col min="6914" max="6914" width="11.6640625" style="52" customWidth="1"/>
    <col min="6915" max="6915" width="14.88671875" style="52" customWidth="1"/>
    <col min="6916" max="6916" width="11.33203125" style="52" customWidth="1"/>
    <col min="6917" max="6917" width="10.5546875" style="52" customWidth="1"/>
    <col min="6918" max="6918" width="8.109375" style="52" customWidth="1"/>
    <col min="6919" max="7169" width="9.109375" style="52"/>
    <col min="7170" max="7170" width="11.6640625" style="52" customWidth="1"/>
    <col min="7171" max="7171" width="14.88671875" style="52" customWidth="1"/>
    <col min="7172" max="7172" width="11.33203125" style="52" customWidth="1"/>
    <col min="7173" max="7173" width="10.5546875" style="52" customWidth="1"/>
    <col min="7174" max="7174" width="8.109375" style="52" customWidth="1"/>
    <col min="7175" max="7425" width="9.109375" style="52"/>
    <col min="7426" max="7426" width="11.6640625" style="52" customWidth="1"/>
    <col min="7427" max="7427" width="14.88671875" style="52" customWidth="1"/>
    <col min="7428" max="7428" width="11.33203125" style="52" customWidth="1"/>
    <col min="7429" max="7429" width="10.5546875" style="52" customWidth="1"/>
    <col min="7430" max="7430" width="8.109375" style="52" customWidth="1"/>
    <col min="7431" max="7681" width="9.109375" style="52"/>
    <col min="7682" max="7682" width="11.6640625" style="52" customWidth="1"/>
    <col min="7683" max="7683" width="14.88671875" style="52" customWidth="1"/>
    <col min="7684" max="7684" width="11.33203125" style="52" customWidth="1"/>
    <col min="7685" max="7685" width="10.5546875" style="52" customWidth="1"/>
    <col min="7686" max="7686" width="8.109375" style="52" customWidth="1"/>
    <col min="7687" max="7937" width="9.109375" style="52"/>
    <col min="7938" max="7938" width="11.6640625" style="52" customWidth="1"/>
    <col min="7939" max="7939" width="14.88671875" style="52" customWidth="1"/>
    <col min="7940" max="7940" width="11.33203125" style="52" customWidth="1"/>
    <col min="7941" max="7941" width="10.5546875" style="52" customWidth="1"/>
    <col min="7942" max="7942" width="8.109375" style="52" customWidth="1"/>
    <col min="7943" max="8193" width="9.109375" style="52"/>
    <col min="8194" max="8194" width="11.6640625" style="52" customWidth="1"/>
    <col min="8195" max="8195" width="14.88671875" style="52" customWidth="1"/>
    <col min="8196" max="8196" width="11.33203125" style="52" customWidth="1"/>
    <col min="8197" max="8197" width="10.5546875" style="52" customWidth="1"/>
    <col min="8198" max="8198" width="8.109375" style="52" customWidth="1"/>
    <col min="8199" max="8449" width="9.109375" style="52"/>
    <col min="8450" max="8450" width="11.6640625" style="52" customWidth="1"/>
    <col min="8451" max="8451" width="14.88671875" style="52" customWidth="1"/>
    <col min="8452" max="8452" width="11.33203125" style="52" customWidth="1"/>
    <col min="8453" max="8453" width="10.5546875" style="52" customWidth="1"/>
    <col min="8454" max="8454" width="8.109375" style="52" customWidth="1"/>
    <col min="8455" max="8705" width="9.109375" style="52"/>
    <col min="8706" max="8706" width="11.6640625" style="52" customWidth="1"/>
    <col min="8707" max="8707" width="14.88671875" style="52" customWidth="1"/>
    <col min="8708" max="8708" width="11.33203125" style="52" customWidth="1"/>
    <col min="8709" max="8709" width="10.5546875" style="52" customWidth="1"/>
    <col min="8710" max="8710" width="8.109375" style="52" customWidth="1"/>
    <col min="8711" max="8961" width="9.109375" style="52"/>
    <col min="8962" max="8962" width="11.6640625" style="52" customWidth="1"/>
    <col min="8963" max="8963" width="14.88671875" style="52" customWidth="1"/>
    <col min="8964" max="8964" width="11.33203125" style="52" customWidth="1"/>
    <col min="8965" max="8965" width="10.5546875" style="52" customWidth="1"/>
    <col min="8966" max="8966" width="8.109375" style="52" customWidth="1"/>
    <col min="8967" max="9217" width="9.109375" style="52"/>
    <col min="9218" max="9218" width="11.6640625" style="52" customWidth="1"/>
    <col min="9219" max="9219" width="14.88671875" style="52" customWidth="1"/>
    <col min="9220" max="9220" width="11.33203125" style="52" customWidth="1"/>
    <col min="9221" max="9221" width="10.5546875" style="52" customWidth="1"/>
    <col min="9222" max="9222" width="8.109375" style="52" customWidth="1"/>
    <col min="9223" max="9473" width="9.109375" style="52"/>
    <col min="9474" max="9474" width="11.6640625" style="52" customWidth="1"/>
    <col min="9475" max="9475" width="14.88671875" style="52" customWidth="1"/>
    <col min="9476" max="9476" width="11.33203125" style="52" customWidth="1"/>
    <col min="9477" max="9477" width="10.5546875" style="52" customWidth="1"/>
    <col min="9478" max="9478" width="8.109375" style="52" customWidth="1"/>
    <col min="9479" max="9729" width="9.109375" style="52"/>
    <col min="9730" max="9730" width="11.6640625" style="52" customWidth="1"/>
    <col min="9731" max="9731" width="14.88671875" style="52" customWidth="1"/>
    <col min="9732" max="9732" width="11.33203125" style="52" customWidth="1"/>
    <col min="9733" max="9733" width="10.5546875" style="52" customWidth="1"/>
    <col min="9734" max="9734" width="8.109375" style="52" customWidth="1"/>
    <col min="9735" max="9985" width="9.109375" style="52"/>
    <col min="9986" max="9986" width="11.6640625" style="52" customWidth="1"/>
    <col min="9987" max="9987" width="14.88671875" style="52" customWidth="1"/>
    <col min="9988" max="9988" width="11.33203125" style="52" customWidth="1"/>
    <col min="9989" max="9989" width="10.5546875" style="52" customWidth="1"/>
    <col min="9990" max="9990" width="8.109375" style="52" customWidth="1"/>
    <col min="9991" max="10241" width="9.109375" style="52"/>
    <col min="10242" max="10242" width="11.6640625" style="52" customWidth="1"/>
    <col min="10243" max="10243" width="14.88671875" style="52" customWidth="1"/>
    <col min="10244" max="10244" width="11.33203125" style="52" customWidth="1"/>
    <col min="10245" max="10245" width="10.5546875" style="52" customWidth="1"/>
    <col min="10246" max="10246" width="8.109375" style="52" customWidth="1"/>
    <col min="10247" max="10497" width="9.109375" style="52"/>
    <col min="10498" max="10498" width="11.6640625" style="52" customWidth="1"/>
    <col min="10499" max="10499" width="14.88671875" style="52" customWidth="1"/>
    <col min="10500" max="10500" width="11.33203125" style="52" customWidth="1"/>
    <col min="10501" max="10501" width="10.5546875" style="52" customWidth="1"/>
    <col min="10502" max="10502" width="8.109375" style="52" customWidth="1"/>
    <col min="10503" max="10753" width="9.109375" style="52"/>
    <col min="10754" max="10754" width="11.6640625" style="52" customWidth="1"/>
    <col min="10755" max="10755" width="14.88671875" style="52" customWidth="1"/>
    <col min="10756" max="10756" width="11.33203125" style="52" customWidth="1"/>
    <col min="10757" max="10757" width="10.5546875" style="52" customWidth="1"/>
    <col min="10758" max="10758" width="8.109375" style="52" customWidth="1"/>
    <col min="10759" max="11009" width="9.109375" style="52"/>
    <col min="11010" max="11010" width="11.6640625" style="52" customWidth="1"/>
    <col min="11011" max="11011" width="14.88671875" style="52" customWidth="1"/>
    <col min="11012" max="11012" width="11.33203125" style="52" customWidth="1"/>
    <col min="11013" max="11013" width="10.5546875" style="52" customWidth="1"/>
    <col min="11014" max="11014" width="8.109375" style="52" customWidth="1"/>
    <col min="11015" max="11265" width="9.109375" style="52"/>
    <col min="11266" max="11266" width="11.6640625" style="52" customWidth="1"/>
    <col min="11267" max="11267" width="14.88671875" style="52" customWidth="1"/>
    <col min="11268" max="11268" width="11.33203125" style="52" customWidth="1"/>
    <col min="11269" max="11269" width="10.5546875" style="52" customWidth="1"/>
    <col min="11270" max="11270" width="8.109375" style="52" customWidth="1"/>
    <col min="11271" max="11521" width="9.109375" style="52"/>
    <col min="11522" max="11522" width="11.6640625" style="52" customWidth="1"/>
    <col min="11523" max="11523" width="14.88671875" style="52" customWidth="1"/>
    <col min="11524" max="11524" width="11.33203125" style="52" customWidth="1"/>
    <col min="11525" max="11525" width="10.5546875" style="52" customWidth="1"/>
    <col min="11526" max="11526" width="8.109375" style="52" customWidth="1"/>
    <col min="11527" max="11777" width="9.109375" style="52"/>
    <col min="11778" max="11778" width="11.6640625" style="52" customWidth="1"/>
    <col min="11779" max="11779" width="14.88671875" style="52" customWidth="1"/>
    <col min="11780" max="11780" width="11.33203125" style="52" customWidth="1"/>
    <col min="11781" max="11781" width="10.5546875" style="52" customWidth="1"/>
    <col min="11782" max="11782" width="8.109375" style="52" customWidth="1"/>
    <col min="11783" max="12033" width="9.109375" style="52"/>
    <col min="12034" max="12034" width="11.6640625" style="52" customWidth="1"/>
    <col min="12035" max="12035" width="14.88671875" style="52" customWidth="1"/>
    <col min="12036" max="12036" width="11.33203125" style="52" customWidth="1"/>
    <col min="12037" max="12037" width="10.5546875" style="52" customWidth="1"/>
    <col min="12038" max="12038" width="8.109375" style="52" customWidth="1"/>
    <col min="12039" max="12289" width="9.109375" style="52"/>
    <col min="12290" max="12290" width="11.6640625" style="52" customWidth="1"/>
    <col min="12291" max="12291" width="14.88671875" style="52" customWidth="1"/>
    <col min="12292" max="12292" width="11.33203125" style="52" customWidth="1"/>
    <col min="12293" max="12293" width="10.5546875" style="52" customWidth="1"/>
    <col min="12294" max="12294" width="8.109375" style="52" customWidth="1"/>
    <col min="12295" max="12545" width="9.109375" style="52"/>
    <col min="12546" max="12546" width="11.6640625" style="52" customWidth="1"/>
    <col min="12547" max="12547" width="14.88671875" style="52" customWidth="1"/>
    <col min="12548" max="12548" width="11.33203125" style="52" customWidth="1"/>
    <col min="12549" max="12549" width="10.5546875" style="52" customWidth="1"/>
    <col min="12550" max="12550" width="8.109375" style="52" customWidth="1"/>
    <col min="12551" max="12801" width="9.109375" style="52"/>
    <col min="12802" max="12802" width="11.6640625" style="52" customWidth="1"/>
    <col min="12803" max="12803" width="14.88671875" style="52" customWidth="1"/>
    <col min="12804" max="12804" width="11.33203125" style="52" customWidth="1"/>
    <col min="12805" max="12805" width="10.5546875" style="52" customWidth="1"/>
    <col min="12806" max="12806" width="8.109375" style="52" customWidth="1"/>
    <col min="12807" max="13057" width="9.109375" style="52"/>
    <col min="13058" max="13058" width="11.6640625" style="52" customWidth="1"/>
    <col min="13059" max="13059" width="14.88671875" style="52" customWidth="1"/>
    <col min="13060" max="13060" width="11.33203125" style="52" customWidth="1"/>
    <col min="13061" max="13061" width="10.5546875" style="52" customWidth="1"/>
    <col min="13062" max="13062" width="8.109375" style="52" customWidth="1"/>
    <col min="13063" max="13313" width="9.109375" style="52"/>
    <col min="13314" max="13314" width="11.6640625" style="52" customWidth="1"/>
    <col min="13315" max="13315" width="14.88671875" style="52" customWidth="1"/>
    <col min="13316" max="13316" width="11.33203125" style="52" customWidth="1"/>
    <col min="13317" max="13317" width="10.5546875" style="52" customWidth="1"/>
    <col min="13318" max="13318" width="8.109375" style="52" customWidth="1"/>
    <col min="13319" max="13569" width="9.109375" style="52"/>
    <col min="13570" max="13570" width="11.6640625" style="52" customWidth="1"/>
    <col min="13571" max="13571" width="14.88671875" style="52" customWidth="1"/>
    <col min="13572" max="13572" width="11.33203125" style="52" customWidth="1"/>
    <col min="13573" max="13573" width="10.5546875" style="52" customWidth="1"/>
    <col min="13574" max="13574" width="8.109375" style="52" customWidth="1"/>
    <col min="13575" max="13825" width="9.109375" style="52"/>
    <col min="13826" max="13826" width="11.6640625" style="52" customWidth="1"/>
    <col min="13827" max="13827" width="14.88671875" style="52" customWidth="1"/>
    <col min="13828" max="13828" width="11.33203125" style="52" customWidth="1"/>
    <col min="13829" max="13829" width="10.5546875" style="52" customWidth="1"/>
    <col min="13830" max="13830" width="8.109375" style="52" customWidth="1"/>
    <col min="13831" max="14081" width="9.109375" style="52"/>
    <col min="14082" max="14082" width="11.6640625" style="52" customWidth="1"/>
    <col min="14083" max="14083" width="14.88671875" style="52" customWidth="1"/>
    <col min="14084" max="14084" width="11.33203125" style="52" customWidth="1"/>
    <col min="14085" max="14085" width="10.5546875" style="52" customWidth="1"/>
    <col min="14086" max="14086" width="8.109375" style="52" customWidth="1"/>
    <col min="14087" max="14337" width="9.109375" style="52"/>
    <col min="14338" max="14338" width="11.6640625" style="52" customWidth="1"/>
    <col min="14339" max="14339" width="14.88671875" style="52" customWidth="1"/>
    <col min="14340" max="14340" width="11.33203125" style="52" customWidth="1"/>
    <col min="14341" max="14341" width="10.5546875" style="52" customWidth="1"/>
    <col min="14342" max="14342" width="8.109375" style="52" customWidth="1"/>
    <col min="14343" max="14593" width="9.109375" style="52"/>
    <col min="14594" max="14594" width="11.6640625" style="52" customWidth="1"/>
    <col min="14595" max="14595" width="14.88671875" style="52" customWidth="1"/>
    <col min="14596" max="14596" width="11.33203125" style="52" customWidth="1"/>
    <col min="14597" max="14597" width="10.5546875" style="52" customWidth="1"/>
    <col min="14598" max="14598" width="8.109375" style="52" customWidth="1"/>
    <col min="14599" max="14849" width="9.109375" style="52"/>
    <col min="14850" max="14850" width="11.6640625" style="52" customWidth="1"/>
    <col min="14851" max="14851" width="14.88671875" style="52" customWidth="1"/>
    <col min="14852" max="14852" width="11.33203125" style="52" customWidth="1"/>
    <col min="14853" max="14853" width="10.5546875" style="52" customWidth="1"/>
    <col min="14854" max="14854" width="8.109375" style="52" customWidth="1"/>
    <col min="14855" max="15105" width="9.109375" style="52"/>
    <col min="15106" max="15106" width="11.6640625" style="52" customWidth="1"/>
    <col min="15107" max="15107" width="14.88671875" style="52" customWidth="1"/>
    <col min="15108" max="15108" width="11.33203125" style="52" customWidth="1"/>
    <col min="15109" max="15109" width="10.5546875" style="52" customWidth="1"/>
    <col min="15110" max="15110" width="8.109375" style="52" customWidth="1"/>
    <col min="15111" max="15361" width="9.109375" style="52"/>
    <col min="15362" max="15362" width="11.6640625" style="52" customWidth="1"/>
    <col min="15363" max="15363" width="14.88671875" style="52" customWidth="1"/>
    <col min="15364" max="15364" width="11.33203125" style="52" customWidth="1"/>
    <col min="15365" max="15365" width="10.5546875" style="52" customWidth="1"/>
    <col min="15366" max="15366" width="8.109375" style="52" customWidth="1"/>
    <col min="15367" max="15617" width="9.109375" style="52"/>
    <col min="15618" max="15618" width="11.6640625" style="52" customWidth="1"/>
    <col min="15619" max="15619" width="14.88671875" style="52" customWidth="1"/>
    <col min="15620" max="15620" width="11.33203125" style="52" customWidth="1"/>
    <col min="15621" max="15621" width="10.5546875" style="52" customWidth="1"/>
    <col min="15622" max="15622" width="8.109375" style="52" customWidth="1"/>
    <col min="15623" max="15873" width="9.109375" style="52"/>
    <col min="15874" max="15874" width="11.6640625" style="52" customWidth="1"/>
    <col min="15875" max="15875" width="14.88671875" style="52" customWidth="1"/>
    <col min="15876" max="15876" width="11.33203125" style="52" customWidth="1"/>
    <col min="15877" max="15877" width="10.5546875" style="52" customWidth="1"/>
    <col min="15878" max="15878" width="8.109375" style="52" customWidth="1"/>
    <col min="15879" max="16129" width="9.109375" style="52"/>
    <col min="16130" max="16130" width="11.6640625" style="52" customWidth="1"/>
    <col min="16131" max="16131" width="14.88671875" style="52" customWidth="1"/>
    <col min="16132" max="16132" width="11.33203125" style="52" customWidth="1"/>
    <col min="16133" max="16133" width="10.5546875" style="52" customWidth="1"/>
    <col min="16134" max="16134" width="8.109375" style="52" customWidth="1"/>
    <col min="16135" max="16384" width="9.109375" style="52"/>
  </cols>
  <sheetData>
    <row r="1" spans="1:18" ht="15.75" customHeight="1" x14ac:dyDescent="0.25">
      <c r="A1" s="117"/>
      <c r="B1" s="51"/>
      <c r="C1" s="51"/>
      <c r="D1" s="51" t="s">
        <v>249</v>
      </c>
      <c r="E1" s="51"/>
      <c r="F1" s="51"/>
      <c r="G1" s="51"/>
      <c r="H1" s="51"/>
      <c r="I1" s="51"/>
    </row>
    <row r="2" spans="1:18" ht="15.75" customHeight="1" x14ac:dyDescent="0.25">
      <c r="A2" s="117"/>
      <c r="B2" s="51"/>
      <c r="C2" s="51"/>
      <c r="D2" s="51"/>
      <c r="E2" s="51"/>
      <c r="F2" s="51"/>
      <c r="G2" s="51"/>
      <c r="H2" s="51"/>
      <c r="I2" s="51"/>
    </row>
    <row r="3" spans="1:18" ht="15.75" customHeight="1" x14ac:dyDescent="0.25">
      <c r="A3" s="117" t="s">
        <v>185</v>
      </c>
      <c r="B3" s="51" t="s">
        <v>186</v>
      </c>
      <c r="C3" s="51" t="s">
        <v>187</v>
      </c>
      <c r="D3" s="51" t="s">
        <v>187</v>
      </c>
      <c r="E3" s="51" t="s">
        <v>5</v>
      </c>
      <c r="F3" s="51" t="s">
        <v>6</v>
      </c>
      <c r="G3" s="51" t="s">
        <v>7</v>
      </c>
      <c r="H3" s="51" t="s">
        <v>8</v>
      </c>
      <c r="I3" s="51" t="s">
        <v>9</v>
      </c>
      <c r="K3" s="274" t="s">
        <v>242</v>
      </c>
      <c r="L3" s="274"/>
      <c r="M3" s="274"/>
      <c r="N3" s="274"/>
      <c r="O3" s="274"/>
      <c r="P3" s="274"/>
      <c r="Q3" s="274"/>
      <c r="R3" s="274"/>
    </row>
    <row r="4" spans="1:18" ht="15.75" customHeight="1" x14ac:dyDescent="0.25">
      <c r="A4" s="117"/>
      <c r="B4" s="51"/>
      <c r="C4" s="51" t="s">
        <v>10</v>
      </c>
      <c r="D4" s="51" t="s">
        <v>10</v>
      </c>
      <c r="E4" s="51" t="s">
        <v>11</v>
      </c>
      <c r="F4" s="51" t="s">
        <v>12</v>
      </c>
      <c r="G4" s="51" t="s">
        <v>13</v>
      </c>
      <c r="H4" s="51" t="s">
        <v>14</v>
      </c>
      <c r="I4" s="51" t="s">
        <v>15</v>
      </c>
      <c r="K4" s="275" t="s">
        <v>243</v>
      </c>
      <c r="L4" s="51" t="s">
        <v>187</v>
      </c>
      <c r="M4" s="51" t="s">
        <v>187</v>
      </c>
      <c r="N4" s="51" t="s">
        <v>5</v>
      </c>
      <c r="O4" s="51" t="s">
        <v>6</v>
      </c>
      <c r="P4" s="51" t="s">
        <v>7</v>
      </c>
      <c r="Q4" s="51" t="s">
        <v>8</v>
      </c>
      <c r="R4" s="51" t="s">
        <v>9</v>
      </c>
    </row>
    <row r="5" spans="1:18" ht="15.75" customHeight="1" x14ac:dyDescent="0.25">
      <c r="A5" s="117"/>
      <c r="B5" s="51"/>
      <c r="C5" s="51" t="s">
        <v>188</v>
      </c>
      <c r="D5" s="51" t="s">
        <v>189</v>
      </c>
      <c r="E5" s="51"/>
      <c r="F5" s="51"/>
      <c r="G5" s="51"/>
      <c r="H5" s="51"/>
      <c r="I5" s="51"/>
      <c r="K5" s="275"/>
      <c r="L5" s="51" t="s">
        <v>10</v>
      </c>
      <c r="M5" s="51" t="s">
        <v>10</v>
      </c>
      <c r="N5" s="51" t="s">
        <v>11</v>
      </c>
      <c r="O5" s="51" t="s">
        <v>12</v>
      </c>
      <c r="P5" s="51" t="s">
        <v>13</v>
      </c>
      <c r="Q5" s="51" t="s">
        <v>14</v>
      </c>
      <c r="R5" s="51" t="s">
        <v>15</v>
      </c>
    </row>
    <row r="6" spans="1:18" ht="15.75" customHeight="1" x14ac:dyDescent="0.25">
      <c r="A6" s="117" t="s">
        <v>274</v>
      </c>
      <c r="B6" s="53" t="s">
        <v>273</v>
      </c>
      <c r="C6" s="53">
        <v>1623.47550446429</v>
      </c>
      <c r="D6" s="53">
        <v>1576.0848504273504</v>
      </c>
      <c r="E6" s="53">
        <v>818.11728472222217</v>
      </c>
      <c r="F6" s="53">
        <v>1573.6347361111111</v>
      </c>
      <c r="G6" s="53">
        <v>1432.4478819444446</v>
      </c>
      <c r="H6" s="53">
        <v>1885.2497777777778</v>
      </c>
      <c r="I6" s="53">
        <v>2532.0570833333331</v>
      </c>
      <c r="J6" s="121"/>
      <c r="K6" s="124">
        <v>1</v>
      </c>
      <c r="L6" s="53">
        <f>IF(C7-C6=0, "-", C7-C6)</f>
        <v>2.4221542658688122</v>
      </c>
      <c r="M6" s="53">
        <f t="shared" ref="M6:R21" si="0">IF(D7-D6=0, "-", D7-D6)</f>
        <v>-19.824572649572474</v>
      </c>
      <c r="N6" s="53">
        <f t="shared" si="0"/>
        <v>-4.5054201388887805</v>
      </c>
      <c r="O6" s="53">
        <f t="shared" si="0"/>
        <v>-2.3384479166666097</v>
      </c>
      <c r="P6" s="53">
        <f t="shared" si="0"/>
        <v>-7.1956250000000637</v>
      </c>
      <c r="Q6" s="53">
        <f t="shared" si="0"/>
        <v>33.624656746031633</v>
      </c>
      <c r="R6" s="53">
        <f t="shared" si="0"/>
        <v>-0.81430555555562023</v>
      </c>
    </row>
    <row r="7" spans="1:18" ht="15.75" customHeight="1" x14ac:dyDescent="0.25">
      <c r="A7" s="117" t="s">
        <v>190</v>
      </c>
      <c r="B7" s="51" t="s">
        <v>275</v>
      </c>
      <c r="C7" s="53">
        <v>1625.8976587301588</v>
      </c>
      <c r="D7" s="53">
        <v>1556.2602777777779</v>
      </c>
      <c r="E7" s="53">
        <v>813.61186458333339</v>
      </c>
      <c r="F7" s="53">
        <v>1571.2962881944445</v>
      </c>
      <c r="G7" s="53">
        <v>1425.2522569444445</v>
      </c>
      <c r="H7" s="53">
        <v>1918.8744345238094</v>
      </c>
      <c r="I7" s="53">
        <v>2531.2427777777775</v>
      </c>
      <c r="J7" s="121"/>
      <c r="K7" s="124">
        <v>2</v>
      </c>
      <c r="L7" s="125">
        <f>IF(C8-C7=0, "-", C8-C7)</f>
        <v>-1625.8976587301588</v>
      </c>
      <c r="M7" s="125">
        <f t="shared" si="0"/>
        <v>-1556.2602777777779</v>
      </c>
      <c r="N7" s="125">
        <f t="shared" si="0"/>
        <v>-813.61186458333339</v>
      </c>
      <c r="O7" s="125">
        <f t="shared" si="0"/>
        <v>-1571.2962881944445</v>
      </c>
      <c r="P7" s="125">
        <f t="shared" si="0"/>
        <v>-1425.2522569444445</v>
      </c>
      <c r="Q7" s="125">
        <f t="shared" si="0"/>
        <v>-1918.8744345238094</v>
      </c>
      <c r="R7" s="125">
        <f t="shared" si="0"/>
        <v>-2531.2427777777775</v>
      </c>
    </row>
    <row r="8" spans="1:18" ht="15.75" customHeight="1" x14ac:dyDescent="0.25">
      <c r="A8" s="117" t="s">
        <v>191</v>
      </c>
      <c r="B8" s="51"/>
      <c r="C8" s="53"/>
      <c r="D8" s="53"/>
      <c r="E8" s="53"/>
      <c r="F8" s="53"/>
      <c r="G8" s="53"/>
      <c r="H8" s="53"/>
      <c r="I8" s="53"/>
      <c r="J8" s="121"/>
      <c r="K8" s="124">
        <v>3</v>
      </c>
      <c r="L8" s="125" t="str">
        <f t="shared" ref="L8:R57" si="1">IF(C9-C8=0, "-", C9-C8)</f>
        <v>-</v>
      </c>
      <c r="M8" s="125" t="str">
        <f t="shared" si="0"/>
        <v>-</v>
      </c>
      <c r="N8" s="125" t="str">
        <f t="shared" si="0"/>
        <v>-</v>
      </c>
      <c r="O8" s="125" t="str">
        <f t="shared" si="0"/>
        <v>-</v>
      </c>
      <c r="P8" s="125" t="str">
        <f t="shared" si="0"/>
        <v>-</v>
      </c>
      <c r="Q8" s="125" t="str">
        <f t="shared" si="0"/>
        <v>-</v>
      </c>
      <c r="R8" s="125" t="str">
        <f t="shared" si="0"/>
        <v>-</v>
      </c>
    </row>
    <row r="9" spans="1:18" ht="15.75" customHeight="1" x14ac:dyDescent="0.25">
      <c r="A9" s="117" t="s">
        <v>192</v>
      </c>
      <c r="B9" s="51"/>
      <c r="C9" s="53"/>
      <c r="D9" s="53"/>
      <c r="E9" s="53"/>
      <c r="F9" s="53"/>
      <c r="G9" s="53"/>
      <c r="H9" s="53"/>
      <c r="I9" s="53"/>
      <c r="J9" s="121"/>
      <c r="K9" s="124">
        <v>4</v>
      </c>
      <c r="L9" s="125" t="str">
        <f t="shared" si="1"/>
        <v>-</v>
      </c>
      <c r="M9" s="125" t="str">
        <f t="shared" si="0"/>
        <v>-</v>
      </c>
      <c r="N9" s="125" t="str">
        <f t="shared" si="0"/>
        <v>-</v>
      </c>
      <c r="O9" s="125" t="str">
        <f t="shared" si="0"/>
        <v>-</v>
      </c>
      <c r="P9" s="125" t="str">
        <f t="shared" si="0"/>
        <v>-</v>
      </c>
      <c r="Q9" s="125" t="str">
        <f t="shared" si="0"/>
        <v>-</v>
      </c>
      <c r="R9" s="125" t="str">
        <f t="shared" si="0"/>
        <v>-</v>
      </c>
    </row>
    <row r="10" spans="1:18" ht="15.75" customHeight="1" x14ac:dyDescent="0.25">
      <c r="A10" s="117" t="s">
        <v>193</v>
      </c>
      <c r="B10" s="51"/>
      <c r="C10" s="53"/>
      <c r="D10" s="53"/>
      <c r="E10" s="53"/>
      <c r="F10" s="53"/>
      <c r="G10" s="53"/>
      <c r="H10" s="53"/>
      <c r="I10" s="53"/>
      <c r="J10" s="121"/>
      <c r="K10" s="124">
        <v>5</v>
      </c>
      <c r="L10" s="125" t="str">
        <f t="shared" si="1"/>
        <v>-</v>
      </c>
      <c r="M10" s="125" t="str">
        <f t="shared" si="0"/>
        <v>-</v>
      </c>
      <c r="N10" s="125" t="str">
        <f t="shared" si="0"/>
        <v>-</v>
      </c>
      <c r="O10" s="125" t="str">
        <f t="shared" si="0"/>
        <v>-</v>
      </c>
      <c r="P10" s="125" t="str">
        <f t="shared" si="0"/>
        <v>-</v>
      </c>
      <c r="Q10" s="125" t="str">
        <f t="shared" si="0"/>
        <v>-</v>
      </c>
      <c r="R10" s="125" t="str">
        <f t="shared" si="0"/>
        <v>-</v>
      </c>
    </row>
    <row r="11" spans="1:18" ht="15.75" customHeight="1" x14ac:dyDescent="0.25">
      <c r="A11" s="117" t="s">
        <v>194</v>
      </c>
      <c r="B11" s="51"/>
      <c r="C11" s="53"/>
      <c r="D11" s="53"/>
      <c r="E11" s="53"/>
      <c r="F11" s="53"/>
      <c r="G11" s="53"/>
      <c r="H11" s="53"/>
      <c r="I11" s="53"/>
      <c r="J11" s="121"/>
      <c r="K11" s="124">
        <v>6</v>
      </c>
      <c r="L11" s="125" t="str">
        <f t="shared" si="1"/>
        <v>-</v>
      </c>
      <c r="M11" s="125" t="str">
        <f t="shared" si="0"/>
        <v>-</v>
      </c>
      <c r="N11" s="125" t="str">
        <f t="shared" si="0"/>
        <v>-</v>
      </c>
      <c r="O11" s="125" t="str">
        <f t="shared" si="0"/>
        <v>-</v>
      </c>
      <c r="P11" s="125" t="str">
        <f t="shared" si="0"/>
        <v>-</v>
      </c>
      <c r="Q11" s="125" t="str">
        <f t="shared" si="0"/>
        <v>-</v>
      </c>
      <c r="R11" s="125" t="str">
        <f t="shared" si="0"/>
        <v>-</v>
      </c>
    </row>
    <row r="12" spans="1:18" ht="15.75" customHeight="1" x14ac:dyDescent="0.25">
      <c r="A12" s="117" t="s">
        <v>195</v>
      </c>
      <c r="B12" s="51"/>
      <c r="C12" s="53"/>
      <c r="D12" s="53"/>
      <c r="E12" s="53"/>
      <c r="F12" s="53"/>
      <c r="G12" s="53"/>
      <c r="H12" s="53"/>
      <c r="I12" s="53"/>
      <c r="J12" s="121"/>
      <c r="K12" s="124">
        <v>7</v>
      </c>
      <c r="L12" s="125" t="str">
        <f t="shared" si="1"/>
        <v>-</v>
      </c>
      <c r="M12" s="125" t="str">
        <f t="shared" si="0"/>
        <v>-</v>
      </c>
      <c r="N12" s="125" t="str">
        <f t="shared" si="0"/>
        <v>-</v>
      </c>
      <c r="O12" s="125" t="str">
        <f t="shared" si="0"/>
        <v>-</v>
      </c>
      <c r="P12" s="125" t="str">
        <f t="shared" si="0"/>
        <v>-</v>
      </c>
      <c r="Q12" s="125" t="str">
        <f t="shared" si="0"/>
        <v>-</v>
      </c>
      <c r="R12" s="125" t="str">
        <f t="shared" si="0"/>
        <v>-</v>
      </c>
    </row>
    <row r="13" spans="1:18" ht="15.75" customHeight="1" x14ac:dyDescent="0.25">
      <c r="A13" s="117" t="s">
        <v>196</v>
      </c>
      <c r="B13" s="51"/>
      <c r="C13" s="53"/>
      <c r="D13" s="53"/>
      <c r="E13" s="53"/>
      <c r="F13" s="53"/>
      <c r="G13" s="53"/>
      <c r="H13" s="53"/>
      <c r="I13" s="53"/>
      <c r="J13" s="121"/>
      <c r="K13" s="124">
        <v>8</v>
      </c>
      <c r="L13" s="125" t="str">
        <f t="shared" si="1"/>
        <v>-</v>
      </c>
      <c r="M13" s="125" t="str">
        <f t="shared" si="0"/>
        <v>-</v>
      </c>
      <c r="N13" s="125" t="str">
        <f t="shared" si="0"/>
        <v>-</v>
      </c>
      <c r="O13" s="125" t="str">
        <f t="shared" si="0"/>
        <v>-</v>
      </c>
      <c r="P13" s="125" t="str">
        <f t="shared" si="0"/>
        <v>-</v>
      </c>
      <c r="Q13" s="125" t="str">
        <f t="shared" si="0"/>
        <v>-</v>
      </c>
      <c r="R13" s="125" t="str">
        <f t="shared" si="0"/>
        <v>-</v>
      </c>
    </row>
    <row r="14" spans="1:18" ht="15.75" customHeight="1" x14ac:dyDescent="0.25">
      <c r="A14" s="117" t="s">
        <v>197</v>
      </c>
      <c r="B14" s="51"/>
      <c r="C14" s="53"/>
      <c r="D14" s="53"/>
      <c r="E14" s="53"/>
      <c r="F14" s="53"/>
      <c r="G14" s="53"/>
      <c r="H14" s="53"/>
      <c r="I14" s="53"/>
      <c r="J14" s="121"/>
      <c r="K14" s="124">
        <v>9</v>
      </c>
      <c r="L14" s="125" t="str">
        <f t="shared" si="1"/>
        <v>-</v>
      </c>
      <c r="M14" s="125" t="str">
        <f t="shared" si="0"/>
        <v>-</v>
      </c>
      <c r="N14" s="125" t="str">
        <f t="shared" si="0"/>
        <v>-</v>
      </c>
      <c r="O14" s="125" t="str">
        <f t="shared" si="0"/>
        <v>-</v>
      </c>
      <c r="P14" s="125" t="str">
        <f t="shared" si="0"/>
        <v>-</v>
      </c>
      <c r="Q14" s="125" t="str">
        <f t="shared" si="0"/>
        <v>-</v>
      </c>
      <c r="R14" s="125" t="str">
        <f t="shared" si="0"/>
        <v>-</v>
      </c>
    </row>
    <row r="15" spans="1:18" ht="15.75" customHeight="1" x14ac:dyDescent="0.25">
      <c r="A15" s="117" t="s">
        <v>198</v>
      </c>
      <c r="B15" s="51"/>
      <c r="C15" s="53"/>
      <c r="D15" s="53"/>
      <c r="E15" s="53"/>
      <c r="F15" s="53"/>
      <c r="G15" s="53"/>
      <c r="H15" s="53"/>
      <c r="I15" s="53"/>
      <c r="J15" s="121"/>
      <c r="K15" s="124">
        <v>10</v>
      </c>
      <c r="L15" s="125" t="str">
        <f t="shared" si="1"/>
        <v>-</v>
      </c>
      <c r="M15" s="125" t="str">
        <f t="shared" si="0"/>
        <v>-</v>
      </c>
      <c r="N15" s="125" t="str">
        <f t="shared" si="0"/>
        <v>-</v>
      </c>
      <c r="O15" s="125" t="str">
        <f t="shared" si="0"/>
        <v>-</v>
      </c>
      <c r="P15" s="125" t="str">
        <f t="shared" si="0"/>
        <v>-</v>
      </c>
      <c r="Q15" s="125" t="str">
        <f t="shared" si="0"/>
        <v>-</v>
      </c>
      <c r="R15" s="125" t="str">
        <f t="shared" si="0"/>
        <v>-</v>
      </c>
    </row>
    <row r="16" spans="1:18" ht="15.75" customHeight="1" x14ac:dyDescent="0.25">
      <c r="A16" s="117" t="s">
        <v>199</v>
      </c>
      <c r="B16" s="51"/>
      <c r="C16" s="53"/>
      <c r="D16" s="53"/>
      <c r="E16" s="53"/>
      <c r="F16" s="53"/>
      <c r="G16" s="53"/>
      <c r="H16" s="53"/>
      <c r="I16" s="53"/>
      <c r="J16" s="121"/>
      <c r="K16" s="124">
        <v>11</v>
      </c>
      <c r="L16" s="125" t="str">
        <f t="shared" si="1"/>
        <v>-</v>
      </c>
      <c r="M16" s="125" t="str">
        <f t="shared" si="0"/>
        <v>-</v>
      </c>
      <c r="N16" s="125" t="str">
        <f t="shared" si="0"/>
        <v>-</v>
      </c>
      <c r="O16" s="125" t="str">
        <f t="shared" si="0"/>
        <v>-</v>
      </c>
      <c r="P16" s="125" t="str">
        <f t="shared" si="0"/>
        <v>-</v>
      </c>
      <c r="Q16" s="125" t="str">
        <f t="shared" si="0"/>
        <v>-</v>
      </c>
      <c r="R16" s="125" t="str">
        <f t="shared" si="0"/>
        <v>-</v>
      </c>
    </row>
    <row r="17" spans="1:18" ht="15.75" customHeight="1" x14ac:dyDescent="0.25">
      <c r="A17" s="117" t="s">
        <v>200</v>
      </c>
      <c r="B17" s="51"/>
      <c r="C17" s="53"/>
      <c r="D17" s="53"/>
      <c r="E17" s="53"/>
      <c r="F17" s="53"/>
      <c r="G17" s="53"/>
      <c r="H17" s="53"/>
      <c r="I17" s="53"/>
      <c r="J17" s="121"/>
      <c r="K17" s="124">
        <v>12</v>
      </c>
      <c r="L17" s="125" t="str">
        <f t="shared" si="1"/>
        <v>-</v>
      </c>
      <c r="M17" s="125" t="str">
        <f t="shared" si="0"/>
        <v>-</v>
      </c>
      <c r="N17" s="125" t="str">
        <f t="shared" si="0"/>
        <v>-</v>
      </c>
      <c r="O17" s="125" t="str">
        <f t="shared" si="0"/>
        <v>-</v>
      </c>
      <c r="P17" s="125" t="str">
        <f t="shared" si="0"/>
        <v>-</v>
      </c>
      <c r="Q17" s="125" t="str">
        <f t="shared" si="0"/>
        <v>-</v>
      </c>
      <c r="R17" s="125" t="str">
        <f t="shared" si="0"/>
        <v>-</v>
      </c>
    </row>
    <row r="18" spans="1:18" ht="15.75" customHeight="1" x14ac:dyDescent="0.25">
      <c r="A18" s="117" t="s">
        <v>201</v>
      </c>
      <c r="B18" s="51"/>
      <c r="C18" s="53"/>
      <c r="D18" s="53"/>
      <c r="E18" s="53"/>
      <c r="F18" s="53"/>
      <c r="G18" s="53"/>
      <c r="H18" s="53"/>
      <c r="I18" s="53"/>
      <c r="J18" s="121"/>
      <c r="K18" s="124">
        <v>13</v>
      </c>
      <c r="L18" s="125" t="str">
        <f t="shared" si="1"/>
        <v>-</v>
      </c>
      <c r="M18" s="125" t="str">
        <f t="shared" si="0"/>
        <v>-</v>
      </c>
      <c r="N18" s="125" t="str">
        <f t="shared" si="0"/>
        <v>-</v>
      </c>
      <c r="O18" s="125" t="str">
        <f t="shared" si="0"/>
        <v>-</v>
      </c>
      <c r="P18" s="125" t="str">
        <f t="shared" si="0"/>
        <v>-</v>
      </c>
      <c r="Q18" s="125" t="str">
        <f t="shared" si="0"/>
        <v>-</v>
      </c>
      <c r="R18" s="125" t="str">
        <f t="shared" si="0"/>
        <v>-</v>
      </c>
    </row>
    <row r="19" spans="1:18" ht="15.75" customHeight="1" x14ac:dyDescent="0.25">
      <c r="A19" s="117" t="s">
        <v>202</v>
      </c>
      <c r="B19" s="51"/>
      <c r="C19" s="53"/>
      <c r="D19" s="53"/>
      <c r="E19" s="53"/>
      <c r="F19" s="53"/>
      <c r="G19" s="53"/>
      <c r="H19" s="53"/>
      <c r="I19" s="53"/>
      <c r="J19" s="121"/>
      <c r="K19" s="124">
        <v>14</v>
      </c>
      <c r="L19" s="125" t="str">
        <f t="shared" si="1"/>
        <v>-</v>
      </c>
      <c r="M19" s="125" t="str">
        <f t="shared" si="0"/>
        <v>-</v>
      </c>
      <c r="N19" s="125" t="str">
        <f t="shared" si="0"/>
        <v>-</v>
      </c>
      <c r="O19" s="125" t="str">
        <f t="shared" si="0"/>
        <v>-</v>
      </c>
      <c r="P19" s="125" t="str">
        <f t="shared" si="0"/>
        <v>-</v>
      </c>
      <c r="Q19" s="125" t="str">
        <f t="shared" si="0"/>
        <v>-</v>
      </c>
      <c r="R19" s="125" t="str">
        <f t="shared" si="0"/>
        <v>-</v>
      </c>
    </row>
    <row r="20" spans="1:18" ht="15.75" customHeight="1" x14ac:dyDescent="0.25">
      <c r="A20" s="117" t="s">
        <v>203</v>
      </c>
      <c r="B20" s="51"/>
      <c r="C20" s="53"/>
      <c r="D20" s="53"/>
      <c r="E20" s="53"/>
      <c r="F20" s="53"/>
      <c r="G20" s="53"/>
      <c r="H20" s="53"/>
      <c r="I20" s="53"/>
      <c r="J20" s="121"/>
      <c r="K20" s="124">
        <v>15</v>
      </c>
      <c r="L20" s="125" t="str">
        <f t="shared" si="1"/>
        <v>-</v>
      </c>
      <c r="M20" s="125" t="str">
        <f t="shared" si="0"/>
        <v>-</v>
      </c>
      <c r="N20" s="125" t="str">
        <f t="shared" si="0"/>
        <v>-</v>
      </c>
      <c r="O20" s="125" t="str">
        <f t="shared" si="0"/>
        <v>-</v>
      </c>
      <c r="P20" s="125" t="str">
        <f t="shared" si="0"/>
        <v>-</v>
      </c>
      <c r="Q20" s="125" t="str">
        <f t="shared" si="0"/>
        <v>-</v>
      </c>
      <c r="R20" s="125" t="str">
        <f t="shared" si="0"/>
        <v>-</v>
      </c>
    </row>
    <row r="21" spans="1:18" ht="15.75" customHeight="1" x14ac:dyDescent="0.25">
      <c r="A21" s="117" t="s">
        <v>204</v>
      </c>
      <c r="B21" s="51"/>
      <c r="C21" s="53"/>
      <c r="D21" s="53"/>
      <c r="E21" s="53"/>
      <c r="F21" s="53"/>
      <c r="G21" s="53"/>
      <c r="H21" s="53"/>
      <c r="I21" s="53"/>
      <c r="J21" s="121"/>
      <c r="K21" s="124">
        <v>16</v>
      </c>
      <c r="L21" s="125" t="str">
        <f t="shared" si="1"/>
        <v>-</v>
      </c>
      <c r="M21" s="125" t="str">
        <f t="shared" si="0"/>
        <v>-</v>
      </c>
      <c r="N21" s="125" t="str">
        <f t="shared" si="0"/>
        <v>-</v>
      </c>
      <c r="O21" s="125" t="str">
        <f t="shared" si="0"/>
        <v>-</v>
      </c>
      <c r="P21" s="125" t="str">
        <f t="shared" si="0"/>
        <v>-</v>
      </c>
      <c r="Q21" s="125" t="str">
        <f t="shared" si="0"/>
        <v>-</v>
      </c>
      <c r="R21" s="125" t="str">
        <f t="shared" si="0"/>
        <v>-</v>
      </c>
    </row>
    <row r="22" spans="1:18" ht="15.75" customHeight="1" x14ac:dyDescent="0.25">
      <c r="A22" s="117" t="s">
        <v>205</v>
      </c>
      <c r="B22" s="51"/>
      <c r="C22" s="53"/>
      <c r="D22" s="53"/>
      <c r="E22" s="53"/>
      <c r="F22" s="53"/>
      <c r="G22" s="53"/>
      <c r="H22" s="53"/>
      <c r="I22" s="53"/>
      <c r="J22" s="121"/>
      <c r="K22" s="124">
        <v>17</v>
      </c>
      <c r="L22" s="125" t="str">
        <f t="shared" si="1"/>
        <v>-</v>
      </c>
      <c r="M22" s="125" t="str">
        <f t="shared" si="1"/>
        <v>-</v>
      </c>
      <c r="N22" s="125" t="str">
        <f t="shared" si="1"/>
        <v>-</v>
      </c>
      <c r="O22" s="125" t="str">
        <f t="shared" si="1"/>
        <v>-</v>
      </c>
      <c r="P22" s="125" t="str">
        <f t="shared" si="1"/>
        <v>-</v>
      </c>
      <c r="Q22" s="125" t="str">
        <f t="shared" si="1"/>
        <v>-</v>
      </c>
      <c r="R22" s="125" t="str">
        <f t="shared" si="1"/>
        <v>-</v>
      </c>
    </row>
    <row r="23" spans="1:18" ht="15.75" customHeight="1" x14ac:dyDescent="0.25">
      <c r="A23" s="117" t="s">
        <v>206</v>
      </c>
      <c r="B23" s="51"/>
      <c r="C23" s="53"/>
      <c r="D23" s="53"/>
      <c r="E23" s="53"/>
      <c r="F23" s="53"/>
      <c r="G23" s="53"/>
      <c r="H23" s="53"/>
      <c r="I23" s="53"/>
      <c r="J23" s="121"/>
      <c r="K23" s="124">
        <v>18</v>
      </c>
      <c r="L23" s="125" t="str">
        <f t="shared" si="1"/>
        <v>-</v>
      </c>
      <c r="M23" s="125" t="str">
        <f t="shared" si="1"/>
        <v>-</v>
      </c>
      <c r="N23" s="125" t="str">
        <f t="shared" si="1"/>
        <v>-</v>
      </c>
      <c r="O23" s="125" t="str">
        <f t="shared" si="1"/>
        <v>-</v>
      </c>
      <c r="P23" s="125" t="str">
        <f t="shared" si="1"/>
        <v>-</v>
      </c>
      <c r="Q23" s="125" t="str">
        <f t="shared" si="1"/>
        <v>-</v>
      </c>
      <c r="R23" s="125" t="str">
        <f t="shared" si="1"/>
        <v>-</v>
      </c>
    </row>
    <row r="24" spans="1:18" ht="15.75" customHeight="1" x14ac:dyDescent="0.25">
      <c r="A24" s="117" t="s">
        <v>207</v>
      </c>
      <c r="B24" s="51"/>
      <c r="C24" s="53"/>
      <c r="D24" s="53"/>
      <c r="E24" s="53"/>
      <c r="F24" s="53"/>
      <c r="G24" s="53"/>
      <c r="H24" s="53"/>
      <c r="I24" s="53"/>
      <c r="J24" s="121"/>
      <c r="K24" s="124">
        <v>19</v>
      </c>
      <c r="L24" s="125" t="str">
        <f t="shared" si="1"/>
        <v>-</v>
      </c>
      <c r="M24" s="125" t="str">
        <f t="shared" si="1"/>
        <v>-</v>
      </c>
      <c r="N24" s="125" t="str">
        <f t="shared" si="1"/>
        <v>-</v>
      </c>
      <c r="O24" s="125" t="str">
        <f t="shared" si="1"/>
        <v>-</v>
      </c>
      <c r="P24" s="125" t="str">
        <f t="shared" si="1"/>
        <v>-</v>
      </c>
      <c r="Q24" s="125" t="str">
        <f t="shared" si="1"/>
        <v>-</v>
      </c>
      <c r="R24" s="125" t="str">
        <f t="shared" si="1"/>
        <v>-</v>
      </c>
    </row>
    <row r="25" spans="1:18" ht="15.75" customHeight="1" x14ac:dyDescent="0.25">
      <c r="A25" s="117" t="s">
        <v>208</v>
      </c>
      <c r="B25" s="51"/>
      <c r="C25" s="53"/>
      <c r="D25" s="53"/>
      <c r="E25" s="53"/>
      <c r="F25" s="53"/>
      <c r="G25" s="53"/>
      <c r="H25" s="53"/>
      <c r="I25" s="53"/>
      <c r="J25" s="121"/>
      <c r="K25" s="124">
        <v>20</v>
      </c>
      <c r="L25" s="125" t="str">
        <f t="shared" si="1"/>
        <v>-</v>
      </c>
      <c r="M25" s="125" t="str">
        <f t="shared" si="1"/>
        <v>-</v>
      </c>
      <c r="N25" s="125" t="str">
        <f t="shared" si="1"/>
        <v>-</v>
      </c>
      <c r="O25" s="125" t="str">
        <f t="shared" si="1"/>
        <v>-</v>
      </c>
      <c r="P25" s="125" t="str">
        <f t="shared" si="1"/>
        <v>-</v>
      </c>
      <c r="Q25" s="125" t="str">
        <f t="shared" si="1"/>
        <v>-</v>
      </c>
      <c r="R25" s="125" t="str">
        <f t="shared" si="1"/>
        <v>-</v>
      </c>
    </row>
    <row r="26" spans="1:18" ht="15.75" customHeight="1" x14ac:dyDescent="0.25">
      <c r="A26" s="117" t="s">
        <v>209</v>
      </c>
      <c r="B26" s="51"/>
      <c r="C26" s="53"/>
      <c r="D26" s="53"/>
      <c r="E26" s="53"/>
      <c r="F26" s="53"/>
      <c r="G26" s="53"/>
      <c r="H26" s="53"/>
      <c r="I26" s="53"/>
      <c r="J26" s="121"/>
      <c r="K26" s="124">
        <v>21</v>
      </c>
      <c r="L26" s="125" t="str">
        <f t="shared" si="1"/>
        <v>-</v>
      </c>
      <c r="M26" s="125" t="str">
        <f t="shared" si="1"/>
        <v>-</v>
      </c>
      <c r="N26" s="125" t="str">
        <f t="shared" si="1"/>
        <v>-</v>
      </c>
      <c r="O26" s="125" t="str">
        <f t="shared" si="1"/>
        <v>-</v>
      </c>
      <c r="P26" s="125" t="str">
        <f t="shared" si="1"/>
        <v>-</v>
      </c>
      <c r="Q26" s="125" t="str">
        <f t="shared" si="1"/>
        <v>-</v>
      </c>
      <c r="R26" s="125" t="str">
        <f t="shared" si="1"/>
        <v>-</v>
      </c>
    </row>
    <row r="27" spans="1:18" ht="15.75" customHeight="1" x14ac:dyDescent="0.25">
      <c r="A27" s="117" t="s">
        <v>210</v>
      </c>
      <c r="B27" s="51"/>
      <c r="C27" s="53"/>
      <c r="D27" s="53"/>
      <c r="E27" s="53"/>
      <c r="F27" s="53"/>
      <c r="G27" s="53"/>
      <c r="H27" s="53"/>
      <c r="I27" s="53"/>
      <c r="J27" s="121"/>
      <c r="K27" s="124">
        <v>22</v>
      </c>
      <c r="L27" s="125" t="str">
        <f t="shared" si="1"/>
        <v>-</v>
      </c>
      <c r="M27" s="125" t="str">
        <f t="shared" si="1"/>
        <v>-</v>
      </c>
      <c r="N27" s="125" t="str">
        <f t="shared" si="1"/>
        <v>-</v>
      </c>
      <c r="O27" s="125" t="str">
        <f t="shared" si="1"/>
        <v>-</v>
      </c>
      <c r="P27" s="125" t="str">
        <f t="shared" si="1"/>
        <v>-</v>
      </c>
      <c r="Q27" s="125" t="str">
        <f t="shared" si="1"/>
        <v>-</v>
      </c>
      <c r="R27" s="125" t="str">
        <f t="shared" si="1"/>
        <v>-</v>
      </c>
    </row>
    <row r="28" spans="1:18" ht="15.75" customHeight="1" x14ac:dyDescent="0.25">
      <c r="A28" s="117" t="s">
        <v>211</v>
      </c>
      <c r="B28" s="51"/>
      <c r="C28" s="53"/>
      <c r="D28" s="53"/>
      <c r="E28" s="53"/>
      <c r="F28" s="53"/>
      <c r="G28" s="53"/>
      <c r="H28" s="53"/>
      <c r="I28" s="53"/>
      <c r="J28" s="121"/>
      <c r="K28" s="124">
        <v>23</v>
      </c>
      <c r="L28" s="125" t="str">
        <f t="shared" si="1"/>
        <v>-</v>
      </c>
      <c r="M28" s="125" t="str">
        <f t="shared" si="1"/>
        <v>-</v>
      </c>
      <c r="N28" s="125" t="str">
        <f t="shared" si="1"/>
        <v>-</v>
      </c>
      <c r="O28" s="125" t="str">
        <f t="shared" si="1"/>
        <v>-</v>
      </c>
      <c r="P28" s="125" t="str">
        <f t="shared" si="1"/>
        <v>-</v>
      </c>
      <c r="Q28" s="125" t="str">
        <f t="shared" si="1"/>
        <v>-</v>
      </c>
      <c r="R28" s="125" t="str">
        <f t="shared" si="1"/>
        <v>-</v>
      </c>
    </row>
    <row r="29" spans="1:18" ht="15.75" customHeight="1" x14ac:dyDescent="0.25">
      <c r="A29" s="117" t="s">
        <v>212</v>
      </c>
      <c r="B29" s="51"/>
      <c r="C29" s="53"/>
      <c r="D29" s="53"/>
      <c r="E29" s="53"/>
      <c r="F29" s="53"/>
      <c r="G29" s="53"/>
      <c r="H29" s="53"/>
      <c r="I29" s="53"/>
      <c r="J29" s="121"/>
      <c r="K29" s="124">
        <v>24</v>
      </c>
      <c r="L29" s="125" t="str">
        <f t="shared" si="1"/>
        <v>-</v>
      </c>
      <c r="M29" s="125" t="str">
        <f t="shared" si="1"/>
        <v>-</v>
      </c>
      <c r="N29" s="125" t="str">
        <f t="shared" si="1"/>
        <v>-</v>
      </c>
      <c r="O29" s="125" t="str">
        <f t="shared" si="1"/>
        <v>-</v>
      </c>
      <c r="P29" s="125" t="str">
        <f t="shared" si="1"/>
        <v>-</v>
      </c>
      <c r="Q29" s="125" t="str">
        <f t="shared" si="1"/>
        <v>-</v>
      </c>
      <c r="R29" s="125" t="str">
        <f t="shared" si="1"/>
        <v>-</v>
      </c>
    </row>
    <row r="30" spans="1:18" ht="15.75" customHeight="1" x14ac:dyDescent="0.25">
      <c r="A30" s="117" t="s">
        <v>213</v>
      </c>
      <c r="B30" s="51"/>
      <c r="C30" s="53"/>
      <c r="D30" s="53"/>
      <c r="E30" s="53"/>
      <c r="F30" s="53"/>
      <c r="G30" s="53"/>
      <c r="H30" s="53"/>
      <c r="I30" s="53"/>
      <c r="J30" s="121"/>
      <c r="K30" s="124">
        <v>25</v>
      </c>
      <c r="L30" s="125" t="str">
        <f t="shared" si="1"/>
        <v>-</v>
      </c>
      <c r="M30" s="125" t="str">
        <f t="shared" si="1"/>
        <v>-</v>
      </c>
      <c r="N30" s="125" t="str">
        <f t="shared" si="1"/>
        <v>-</v>
      </c>
      <c r="O30" s="125" t="str">
        <f t="shared" si="1"/>
        <v>-</v>
      </c>
      <c r="P30" s="125" t="str">
        <f t="shared" si="1"/>
        <v>-</v>
      </c>
      <c r="Q30" s="125" t="str">
        <f t="shared" si="1"/>
        <v>-</v>
      </c>
      <c r="R30" s="125" t="str">
        <f t="shared" si="1"/>
        <v>-</v>
      </c>
    </row>
    <row r="31" spans="1:18" ht="15.75" customHeight="1" x14ac:dyDescent="0.25">
      <c r="A31" s="117" t="s">
        <v>214</v>
      </c>
      <c r="B31" s="51"/>
      <c r="C31" s="53"/>
      <c r="D31" s="53"/>
      <c r="E31" s="53"/>
      <c r="F31" s="53"/>
      <c r="G31" s="53"/>
      <c r="H31" s="53"/>
      <c r="I31" s="53"/>
      <c r="J31" s="121"/>
      <c r="K31" s="124">
        <v>26</v>
      </c>
      <c r="L31" s="125" t="str">
        <f t="shared" si="1"/>
        <v>-</v>
      </c>
      <c r="M31" s="125" t="str">
        <f t="shared" si="1"/>
        <v>-</v>
      </c>
      <c r="N31" s="125" t="str">
        <f t="shared" si="1"/>
        <v>-</v>
      </c>
      <c r="O31" s="125" t="str">
        <f t="shared" si="1"/>
        <v>-</v>
      </c>
      <c r="P31" s="125" t="str">
        <f t="shared" si="1"/>
        <v>-</v>
      </c>
      <c r="Q31" s="125" t="str">
        <f t="shared" si="1"/>
        <v>-</v>
      </c>
      <c r="R31" s="125" t="str">
        <f t="shared" si="1"/>
        <v>-</v>
      </c>
    </row>
    <row r="32" spans="1:18" ht="15.75" customHeight="1" x14ac:dyDescent="0.25">
      <c r="A32" s="117" t="s">
        <v>215</v>
      </c>
      <c r="B32" s="51"/>
      <c r="C32" s="53"/>
      <c r="D32" s="53"/>
      <c r="E32" s="53"/>
      <c r="F32" s="53"/>
      <c r="G32" s="53"/>
      <c r="H32" s="53"/>
      <c r="I32" s="53"/>
      <c r="J32" s="121"/>
      <c r="K32" s="124">
        <v>27</v>
      </c>
      <c r="L32" s="125" t="str">
        <f t="shared" si="1"/>
        <v>-</v>
      </c>
      <c r="M32" s="125" t="str">
        <f t="shared" si="1"/>
        <v>-</v>
      </c>
      <c r="N32" s="125" t="str">
        <f t="shared" si="1"/>
        <v>-</v>
      </c>
      <c r="O32" s="125" t="str">
        <f t="shared" si="1"/>
        <v>-</v>
      </c>
      <c r="P32" s="125" t="str">
        <f t="shared" si="1"/>
        <v>-</v>
      </c>
      <c r="Q32" s="125" t="str">
        <f t="shared" si="1"/>
        <v>-</v>
      </c>
      <c r="R32" s="125" t="str">
        <f t="shared" si="1"/>
        <v>-</v>
      </c>
    </row>
    <row r="33" spans="1:18" ht="15.75" customHeight="1" x14ac:dyDescent="0.25">
      <c r="A33" s="117" t="s">
        <v>216</v>
      </c>
      <c r="B33" s="51"/>
      <c r="C33" s="53"/>
      <c r="D33" s="53"/>
      <c r="E33" s="53"/>
      <c r="F33" s="53"/>
      <c r="G33" s="53"/>
      <c r="H33" s="53"/>
      <c r="I33" s="53"/>
      <c r="J33" s="121"/>
      <c r="K33" s="124">
        <v>28</v>
      </c>
      <c r="L33" s="125" t="str">
        <f t="shared" si="1"/>
        <v>-</v>
      </c>
      <c r="M33" s="125" t="str">
        <f t="shared" si="1"/>
        <v>-</v>
      </c>
      <c r="N33" s="125" t="str">
        <f t="shared" si="1"/>
        <v>-</v>
      </c>
      <c r="O33" s="125" t="str">
        <f t="shared" si="1"/>
        <v>-</v>
      </c>
      <c r="P33" s="125" t="str">
        <f t="shared" si="1"/>
        <v>-</v>
      </c>
      <c r="Q33" s="125" t="str">
        <f t="shared" si="1"/>
        <v>-</v>
      </c>
      <c r="R33" s="125" t="str">
        <f t="shared" si="1"/>
        <v>-</v>
      </c>
    </row>
    <row r="34" spans="1:18" ht="15.75" customHeight="1" x14ac:dyDescent="0.25">
      <c r="A34" s="117" t="s">
        <v>217</v>
      </c>
      <c r="B34" s="51"/>
      <c r="C34" s="53"/>
      <c r="D34" s="53"/>
      <c r="E34" s="53"/>
      <c r="F34" s="53"/>
      <c r="G34" s="53"/>
      <c r="H34" s="53"/>
      <c r="I34" s="53"/>
      <c r="J34" s="121"/>
      <c r="K34" s="124">
        <v>29</v>
      </c>
      <c r="L34" s="125" t="str">
        <f t="shared" ref="L34" si="2">IF(C35-C34=0, "-", C35-C34)</f>
        <v>-</v>
      </c>
      <c r="M34" s="125" t="str">
        <f t="shared" si="1"/>
        <v>-</v>
      </c>
      <c r="N34" s="125" t="str">
        <f t="shared" si="1"/>
        <v>-</v>
      </c>
      <c r="O34" s="125" t="str">
        <f t="shared" si="1"/>
        <v>-</v>
      </c>
      <c r="P34" s="125" t="str">
        <f t="shared" si="1"/>
        <v>-</v>
      </c>
      <c r="Q34" s="125" t="str">
        <f t="shared" si="1"/>
        <v>-</v>
      </c>
      <c r="R34" s="125" t="str">
        <f t="shared" si="1"/>
        <v>-</v>
      </c>
    </row>
    <row r="35" spans="1:18" ht="15.75" customHeight="1" x14ac:dyDescent="0.25">
      <c r="A35" s="117" t="s">
        <v>218</v>
      </c>
      <c r="C35" s="53"/>
      <c r="D35" s="53"/>
      <c r="E35" s="53"/>
      <c r="F35" s="53"/>
      <c r="G35" s="53"/>
      <c r="H35" s="53"/>
      <c r="I35" s="53"/>
      <c r="J35" s="121"/>
      <c r="K35" s="124">
        <v>30</v>
      </c>
      <c r="L35" s="125" t="str">
        <f t="shared" ref="L35:R36" si="3">IF(C36-C35=0, "-", C36-C35)</f>
        <v>-</v>
      </c>
      <c r="M35" s="125" t="str">
        <f t="shared" si="3"/>
        <v>-</v>
      </c>
      <c r="N35" s="125" t="str">
        <f t="shared" si="3"/>
        <v>-</v>
      </c>
      <c r="O35" s="125" t="str">
        <f t="shared" si="3"/>
        <v>-</v>
      </c>
      <c r="P35" s="125" t="str">
        <f t="shared" si="3"/>
        <v>-</v>
      </c>
      <c r="Q35" s="125" t="str">
        <f t="shared" si="3"/>
        <v>-</v>
      </c>
      <c r="R35" s="125" t="str">
        <f t="shared" si="3"/>
        <v>-</v>
      </c>
    </row>
    <row r="36" spans="1:18" ht="15.75" customHeight="1" x14ac:dyDescent="0.25">
      <c r="A36" s="117" t="s">
        <v>219</v>
      </c>
      <c r="B36" s="51"/>
      <c r="C36" s="53"/>
      <c r="D36" s="53"/>
      <c r="E36" s="53"/>
      <c r="F36" s="53"/>
      <c r="G36" s="53"/>
      <c r="H36" s="53"/>
      <c r="I36" s="53"/>
      <c r="J36" s="121"/>
      <c r="K36" s="124">
        <v>31</v>
      </c>
      <c r="L36" s="125" t="str">
        <f t="shared" si="3"/>
        <v>-</v>
      </c>
      <c r="M36" s="125" t="str">
        <f t="shared" si="3"/>
        <v>-</v>
      </c>
      <c r="N36" s="125" t="str">
        <f t="shared" si="3"/>
        <v>-</v>
      </c>
      <c r="O36" s="125" t="str">
        <f t="shared" si="3"/>
        <v>-</v>
      </c>
      <c r="P36" s="125" t="str">
        <f t="shared" si="3"/>
        <v>-</v>
      </c>
      <c r="Q36" s="125" t="str">
        <f t="shared" si="3"/>
        <v>-</v>
      </c>
      <c r="R36" s="125" t="str">
        <f t="shared" si="3"/>
        <v>-</v>
      </c>
    </row>
    <row r="37" spans="1:18" ht="15.75" customHeight="1" x14ac:dyDescent="0.25">
      <c r="A37" s="117" t="s">
        <v>220</v>
      </c>
      <c r="B37" s="51"/>
      <c r="C37" s="53"/>
      <c r="D37" s="53"/>
      <c r="E37" s="53"/>
      <c r="F37" s="53"/>
      <c r="G37" s="53"/>
      <c r="H37" s="53"/>
      <c r="I37" s="53"/>
      <c r="J37" s="121"/>
      <c r="K37" s="124">
        <v>32</v>
      </c>
      <c r="L37" s="125" t="str">
        <f t="shared" si="1"/>
        <v>-</v>
      </c>
      <c r="M37" s="125" t="str">
        <f t="shared" si="1"/>
        <v>-</v>
      </c>
      <c r="N37" s="125" t="str">
        <f t="shared" si="1"/>
        <v>-</v>
      </c>
      <c r="O37" s="125" t="str">
        <f t="shared" si="1"/>
        <v>-</v>
      </c>
      <c r="P37" s="125" t="str">
        <f t="shared" si="1"/>
        <v>-</v>
      </c>
      <c r="Q37" s="125" t="str">
        <f t="shared" si="1"/>
        <v>-</v>
      </c>
      <c r="R37" s="125" t="str">
        <f t="shared" si="1"/>
        <v>-</v>
      </c>
    </row>
    <row r="38" spans="1:18" ht="15.75" customHeight="1" x14ac:dyDescent="0.25">
      <c r="A38" s="117" t="s">
        <v>221</v>
      </c>
      <c r="B38" s="51"/>
      <c r="C38" s="53"/>
      <c r="D38" s="53"/>
      <c r="E38" s="53"/>
      <c r="F38" s="53"/>
      <c r="G38" s="53"/>
      <c r="H38" s="53"/>
      <c r="I38" s="53"/>
      <c r="J38" s="121"/>
      <c r="K38" s="124">
        <v>33</v>
      </c>
      <c r="L38" s="125" t="str">
        <f t="shared" si="1"/>
        <v>-</v>
      </c>
      <c r="M38" s="125" t="str">
        <f t="shared" si="1"/>
        <v>-</v>
      </c>
      <c r="N38" s="125" t="str">
        <f t="shared" si="1"/>
        <v>-</v>
      </c>
      <c r="O38" s="125" t="str">
        <f t="shared" si="1"/>
        <v>-</v>
      </c>
      <c r="P38" s="125" t="str">
        <f t="shared" si="1"/>
        <v>-</v>
      </c>
      <c r="Q38" s="125" t="str">
        <f t="shared" si="1"/>
        <v>-</v>
      </c>
      <c r="R38" s="125" t="str">
        <f t="shared" si="1"/>
        <v>-</v>
      </c>
    </row>
    <row r="39" spans="1:18" ht="15.75" customHeight="1" x14ac:dyDescent="0.25">
      <c r="A39" s="117" t="s">
        <v>222</v>
      </c>
      <c r="B39" s="51"/>
      <c r="C39" s="53"/>
      <c r="D39" s="53"/>
      <c r="E39" s="53"/>
      <c r="F39" s="53"/>
      <c r="G39" s="53"/>
      <c r="H39" s="53"/>
      <c r="I39" s="53"/>
      <c r="J39" s="121"/>
      <c r="K39" s="124">
        <v>34</v>
      </c>
      <c r="L39" s="125" t="str">
        <f t="shared" si="1"/>
        <v>-</v>
      </c>
      <c r="M39" s="125" t="str">
        <f t="shared" si="1"/>
        <v>-</v>
      </c>
      <c r="N39" s="125" t="str">
        <f t="shared" si="1"/>
        <v>-</v>
      </c>
      <c r="O39" s="125" t="str">
        <f t="shared" si="1"/>
        <v>-</v>
      </c>
      <c r="P39" s="125" t="str">
        <f t="shared" si="1"/>
        <v>-</v>
      </c>
      <c r="Q39" s="125" t="str">
        <f t="shared" si="1"/>
        <v>-</v>
      </c>
      <c r="R39" s="125" t="str">
        <f t="shared" si="1"/>
        <v>-</v>
      </c>
    </row>
    <row r="40" spans="1:18" ht="15.75" customHeight="1" x14ac:dyDescent="0.25">
      <c r="A40" s="117" t="s">
        <v>223</v>
      </c>
      <c r="B40" s="53"/>
      <c r="C40" s="53"/>
      <c r="D40" s="53"/>
      <c r="E40" s="53"/>
      <c r="F40" s="53"/>
      <c r="G40" s="53"/>
      <c r="H40" s="53"/>
      <c r="I40" s="53"/>
      <c r="J40" s="121"/>
      <c r="K40" s="124">
        <v>35</v>
      </c>
      <c r="L40" s="125" t="str">
        <f t="shared" si="1"/>
        <v>-</v>
      </c>
      <c r="M40" s="125" t="str">
        <f t="shared" si="1"/>
        <v>-</v>
      </c>
      <c r="N40" s="125" t="str">
        <f t="shared" si="1"/>
        <v>-</v>
      </c>
      <c r="O40" s="125" t="str">
        <f t="shared" si="1"/>
        <v>-</v>
      </c>
      <c r="P40" s="125" t="str">
        <f t="shared" si="1"/>
        <v>-</v>
      </c>
      <c r="Q40" s="125" t="str">
        <f t="shared" si="1"/>
        <v>-</v>
      </c>
      <c r="R40" s="125" t="str">
        <f t="shared" si="1"/>
        <v>-</v>
      </c>
    </row>
    <row r="41" spans="1:18" ht="15.75" customHeight="1" x14ac:dyDescent="0.25">
      <c r="A41" s="117" t="s">
        <v>224</v>
      </c>
      <c r="B41" s="53"/>
      <c r="C41" s="53"/>
      <c r="D41" s="53"/>
      <c r="E41" s="53"/>
      <c r="F41" s="53"/>
      <c r="G41" s="53"/>
      <c r="H41" s="53"/>
      <c r="I41" s="53"/>
      <c r="J41" s="121"/>
      <c r="K41" s="124">
        <v>36</v>
      </c>
      <c r="L41" s="125" t="str">
        <f t="shared" si="1"/>
        <v>-</v>
      </c>
      <c r="M41" s="125" t="str">
        <f t="shared" si="1"/>
        <v>-</v>
      </c>
      <c r="N41" s="125" t="str">
        <f t="shared" si="1"/>
        <v>-</v>
      </c>
      <c r="O41" s="125" t="str">
        <f t="shared" si="1"/>
        <v>-</v>
      </c>
      <c r="P41" s="125" t="str">
        <f t="shared" si="1"/>
        <v>-</v>
      </c>
      <c r="Q41" s="125" t="str">
        <f t="shared" si="1"/>
        <v>-</v>
      </c>
      <c r="R41" s="125" t="str">
        <f t="shared" si="1"/>
        <v>-</v>
      </c>
    </row>
    <row r="42" spans="1:18" ht="15.75" customHeight="1" x14ac:dyDescent="0.25">
      <c r="A42" s="117" t="s">
        <v>225</v>
      </c>
      <c r="B42" s="53"/>
      <c r="C42" s="53"/>
      <c r="D42" s="53"/>
      <c r="E42" s="53"/>
      <c r="F42" s="53"/>
      <c r="G42" s="53"/>
      <c r="H42" s="53"/>
      <c r="I42" s="53"/>
      <c r="J42" s="121"/>
      <c r="K42" s="124">
        <v>37</v>
      </c>
      <c r="L42" s="125" t="str">
        <f t="shared" si="1"/>
        <v>-</v>
      </c>
      <c r="M42" s="125" t="str">
        <f t="shared" si="1"/>
        <v>-</v>
      </c>
      <c r="N42" s="125" t="str">
        <f t="shared" si="1"/>
        <v>-</v>
      </c>
      <c r="O42" s="125" t="str">
        <f t="shared" si="1"/>
        <v>-</v>
      </c>
      <c r="P42" s="125" t="str">
        <f t="shared" si="1"/>
        <v>-</v>
      </c>
      <c r="Q42" s="125" t="str">
        <f t="shared" si="1"/>
        <v>-</v>
      </c>
      <c r="R42" s="125" t="str">
        <f t="shared" si="1"/>
        <v>-</v>
      </c>
    </row>
    <row r="43" spans="1:18" ht="15.75" customHeight="1" x14ac:dyDescent="0.25">
      <c r="A43" s="117" t="s">
        <v>226</v>
      </c>
      <c r="B43" s="53"/>
      <c r="C43" s="53"/>
      <c r="D43" s="53"/>
      <c r="E43" s="53"/>
      <c r="F43" s="53"/>
      <c r="G43" s="53"/>
      <c r="H43" s="53"/>
      <c r="I43" s="53"/>
      <c r="J43" s="121"/>
      <c r="K43" s="124">
        <v>38</v>
      </c>
      <c r="L43" s="125" t="str">
        <f t="shared" si="1"/>
        <v>-</v>
      </c>
      <c r="M43" s="125" t="str">
        <f t="shared" si="1"/>
        <v>-</v>
      </c>
      <c r="N43" s="125" t="str">
        <f t="shared" si="1"/>
        <v>-</v>
      </c>
      <c r="O43" s="125" t="str">
        <f t="shared" si="1"/>
        <v>-</v>
      </c>
      <c r="P43" s="125" t="str">
        <f t="shared" si="1"/>
        <v>-</v>
      </c>
      <c r="Q43" s="125" t="str">
        <f t="shared" si="1"/>
        <v>-</v>
      </c>
      <c r="R43" s="125" t="str">
        <f t="shared" si="1"/>
        <v>-</v>
      </c>
    </row>
    <row r="44" spans="1:18" ht="15.75" customHeight="1" x14ac:dyDescent="0.25">
      <c r="A44" s="117" t="s">
        <v>227</v>
      </c>
      <c r="B44" s="53"/>
      <c r="C44" s="214"/>
      <c r="D44" s="214"/>
      <c r="E44" s="214"/>
      <c r="F44" s="214"/>
      <c r="G44" s="214"/>
      <c r="H44" s="214"/>
      <c r="I44" s="214"/>
      <c r="J44" s="121"/>
      <c r="K44" s="124">
        <v>39</v>
      </c>
      <c r="L44" s="125" t="str">
        <f t="shared" si="1"/>
        <v>-</v>
      </c>
      <c r="M44" s="125" t="str">
        <f t="shared" si="1"/>
        <v>-</v>
      </c>
      <c r="N44" s="125" t="str">
        <f t="shared" si="1"/>
        <v>-</v>
      </c>
      <c r="O44" s="125" t="str">
        <f t="shared" si="1"/>
        <v>-</v>
      </c>
      <c r="P44" s="125" t="str">
        <f t="shared" si="1"/>
        <v>-</v>
      </c>
      <c r="Q44" s="125" t="str">
        <f t="shared" si="1"/>
        <v>-</v>
      </c>
      <c r="R44" s="125" t="str">
        <f t="shared" si="1"/>
        <v>-</v>
      </c>
    </row>
    <row r="45" spans="1:18" ht="15.75" customHeight="1" x14ac:dyDescent="0.25">
      <c r="A45" s="117" t="s">
        <v>228</v>
      </c>
      <c r="B45" s="53"/>
      <c r="C45" s="53"/>
      <c r="D45" s="53"/>
      <c r="E45" s="53"/>
      <c r="F45" s="53"/>
      <c r="G45" s="53"/>
      <c r="H45" s="53"/>
      <c r="I45" s="53"/>
      <c r="J45" s="121"/>
      <c r="K45" s="124">
        <v>40</v>
      </c>
      <c r="L45" s="125" t="str">
        <f t="shared" si="1"/>
        <v>-</v>
      </c>
      <c r="M45" s="125" t="str">
        <f t="shared" si="1"/>
        <v>-</v>
      </c>
      <c r="N45" s="125" t="str">
        <f t="shared" si="1"/>
        <v>-</v>
      </c>
      <c r="O45" s="125" t="str">
        <f t="shared" si="1"/>
        <v>-</v>
      </c>
      <c r="P45" s="125" t="str">
        <f t="shared" si="1"/>
        <v>-</v>
      </c>
      <c r="Q45" s="125" t="str">
        <f t="shared" si="1"/>
        <v>-</v>
      </c>
      <c r="R45" s="125" t="str">
        <f t="shared" si="1"/>
        <v>-</v>
      </c>
    </row>
    <row r="46" spans="1:18" ht="15.75" customHeight="1" x14ac:dyDescent="0.25">
      <c r="A46" s="117" t="s">
        <v>229</v>
      </c>
      <c r="B46" s="53"/>
      <c r="C46" s="54"/>
      <c r="D46" s="54"/>
      <c r="E46" s="54"/>
      <c r="F46" s="54"/>
      <c r="G46" s="54"/>
      <c r="H46" s="54"/>
      <c r="I46" s="54"/>
      <c r="J46" s="122"/>
      <c r="K46" s="124">
        <v>41</v>
      </c>
      <c r="L46" s="125" t="str">
        <f t="shared" si="1"/>
        <v>-</v>
      </c>
      <c r="M46" s="125" t="str">
        <f t="shared" si="1"/>
        <v>-</v>
      </c>
      <c r="N46" s="125" t="str">
        <f t="shared" si="1"/>
        <v>-</v>
      </c>
      <c r="O46" s="125" t="str">
        <f t="shared" si="1"/>
        <v>-</v>
      </c>
      <c r="P46" s="125" t="str">
        <f t="shared" si="1"/>
        <v>-</v>
      </c>
      <c r="Q46" s="125" t="str">
        <f t="shared" si="1"/>
        <v>-</v>
      </c>
      <c r="R46" s="125" t="str">
        <f t="shared" ref="R46:R57" si="4">IF(I47-I46=0, "-", I47-I46)</f>
        <v>-</v>
      </c>
    </row>
    <row r="47" spans="1:18" ht="15.75" customHeight="1" x14ac:dyDescent="0.25">
      <c r="A47" s="117" t="s">
        <v>230</v>
      </c>
      <c r="B47" s="53"/>
      <c r="C47" s="53"/>
      <c r="D47" s="53"/>
      <c r="E47" s="53"/>
      <c r="F47" s="53"/>
      <c r="G47" s="53"/>
      <c r="H47" s="53"/>
      <c r="I47" s="53"/>
      <c r="J47" s="121"/>
      <c r="K47" s="124">
        <v>42</v>
      </c>
      <c r="L47" s="125" t="str">
        <f t="shared" si="1"/>
        <v>-</v>
      </c>
      <c r="M47" s="125" t="str">
        <f t="shared" si="1"/>
        <v>-</v>
      </c>
      <c r="N47" s="125" t="str">
        <f t="shared" si="1"/>
        <v>-</v>
      </c>
      <c r="O47" s="125" t="str">
        <f t="shared" si="1"/>
        <v>-</v>
      </c>
      <c r="P47" s="125" t="str">
        <f t="shared" si="1"/>
        <v>-</v>
      </c>
      <c r="Q47" s="125" t="str">
        <f t="shared" si="1"/>
        <v>-</v>
      </c>
      <c r="R47" s="125" t="str">
        <f t="shared" si="4"/>
        <v>-</v>
      </c>
    </row>
    <row r="48" spans="1:18" ht="15.75" customHeight="1" x14ac:dyDescent="0.25">
      <c r="A48" s="117" t="s">
        <v>231</v>
      </c>
      <c r="B48" s="53"/>
      <c r="C48" s="53"/>
      <c r="D48" s="53"/>
      <c r="E48" s="53"/>
      <c r="F48" s="53"/>
      <c r="G48" s="53"/>
      <c r="H48" s="53"/>
      <c r="I48" s="53"/>
      <c r="J48" s="121"/>
      <c r="K48" s="124">
        <v>43</v>
      </c>
      <c r="L48" s="125" t="str">
        <f t="shared" si="1"/>
        <v>-</v>
      </c>
      <c r="M48" s="125" t="str">
        <f t="shared" si="1"/>
        <v>-</v>
      </c>
      <c r="N48" s="125" t="str">
        <f t="shared" si="1"/>
        <v>-</v>
      </c>
      <c r="O48" s="125" t="str">
        <f t="shared" si="1"/>
        <v>-</v>
      </c>
      <c r="P48" s="125" t="str">
        <f t="shared" si="1"/>
        <v>-</v>
      </c>
      <c r="Q48" s="125" t="str">
        <f t="shared" si="1"/>
        <v>-</v>
      </c>
      <c r="R48" s="125" t="str">
        <f t="shared" si="4"/>
        <v>-</v>
      </c>
    </row>
    <row r="49" spans="1:18" ht="15.75" customHeight="1" x14ac:dyDescent="0.25">
      <c r="A49" s="117" t="s">
        <v>232</v>
      </c>
      <c r="B49" s="53"/>
      <c r="C49" s="53"/>
      <c r="D49" s="53"/>
      <c r="E49" s="53"/>
      <c r="F49" s="53"/>
      <c r="G49" s="53"/>
      <c r="H49" s="53"/>
      <c r="I49" s="53"/>
      <c r="J49" s="121"/>
      <c r="K49" s="124">
        <v>44</v>
      </c>
      <c r="L49" s="125" t="str">
        <f t="shared" si="1"/>
        <v>-</v>
      </c>
      <c r="M49" s="125" t="str">
        <f t="shared" si="1"/>
        <v>-</v>
      </c>
      <c r="N49" s="125" t="str">
        <f t="shared" si="1"/>
        <v>-</v>
      </c>
      <c r="O49" s="125" t="str">
        <f t="shared" si="1"/>
        <v>-</v>
      </c>
      <c r="P49" s="125" t="str">
        <f t="shared" si="1"/>
        <v>-</v>
      </c>
      <c r="Q49" s="125" t="str">
        <f t="shared" si="1"/>
        <v>-</v>
      </c>
      <c r="R49" s="125" t="str">
        <f t="shared" si="4"/>
        <v>-</v>
      </c>
    </row>
    <row r="50" spans="1:18" ht="15.75" customHeight="1" x14ac:dyDescent="0.25">
      <c r="A50" s="117" t="s">
        <v>233</v>
      </c>
      <c r="B50" s="53"/>
      <c r="C50" s="53"/>
      <c r="D50" s="53"/>
      <c r="E50" s="53"/>
      <c r="F50" s="53"/>
      <c r="G50" s="53"/>
      <c r="H50" s="53"/>
      <c r="I50" s="53"/>
      <c r="J50" s="121"/>
      <c r="K50" s="124">
        <v>45</v>
      </c>
      <c r="L50" s="125" t="str">
        <f t="shared" si="1"/>
        <v>-</v>
      </c>
      <c r="M50" s="125" t="str">
        <f t="shared" si="1"/>
        <v>-</v>
      </c>
      <c r="N50" s="125" t="str">
        <f t="shared" si="1"/>
        <v>-</v>
      </c>
      <c r="O50" s="125" t="str">
        <f t="shared" si="1"/>
        <v>-</v>
      </c>
      <c r="P50" s="125" t="str">
        <f t="shared" si="1"/>
        <v>-</v>
      </c>
      <c r="Q50" s="125" t="str">
        <f t="shared" si="1"/>
        <v>-</v>
      </c>
      <c r="R50" s="125" t="str">
        <f t="shared" si="4"/>
        <v>-</v>
      </c>
    </row>
    <row r="51" spans="1:18" ht="15.75" customHeight="1" x14ac:dyDescent="0.25">
      <c r="A51" s="117" t="s">
        <v>234</v>
      </c>
      <c r="B51" s="53"/>
      <c r="C51" s="230"/>
      <c r="D51" s="231"/>
      <c r="E51" s="232"/>
      <c r="F51" s="53"/>
      <c r="G51" s="53"/>
      <c r="H51" s="53"/>
      <c r="I51" s="53"/>
      <c r="J51" s="121"/>
      <c r="K51" s="124">
        <v>46</v>
      </c>
      <c r="L51" s="125" t="str">
        <f t="shared" si="1"/>
        <v>-</v>
      </c>
      <c r="M51" s="125" t="str">
        <f t="shared" si="1"/>
        <v>-</v>
      </c>
      <c r="N51" s="125" t="str">
        <f t="shared" si="1"/>
        <v>-</v>
      </c>
      <c r="O51" s="125" t="str">
        <f t="shared" si="1"/>
        <v>-</v>
      </c>
      <c r="P51" s="125" t="str">
        <f t="shared" si="1"/>
        <v>-</v>
      </c>
      <c r="Q51" s="125" t="str">
        <f t="shared" si="1"/>
        <v>-</v>
      </c>
      <c r="R51" s="125" t="str">
        <f t="shared" si="4"/>
        <v>-</v>
      </c>
    </row>
    <row r="52" spans="1:18" ht="15.75" customHeight="1" x14ac:dyDescent="0.25">
      <c r="A52" s="117" t="s">
        <v>235</v>
      </c>
      <c r="B52" s="53"/>
      <c r="C52" s="214"/>
      <c r="D52" s="214"/>
      <c r="E52" s="214"/>
      <c r="F52" s="53"/>
      <c r="G52" s="53"/>
      <c r="H52" s="53"/>
      <c r="I52" s="53"/>
      <c r="J52" s="121"/>
      <c r="K52" s="124">
        <v>47</v>
      </c>
      <c r="L52" s="125" t="str">
        <f t="shared" si="1"/>
        <v>-</v>
      </c>
      <c r="M52" s="125" t="str">
        <f t="shared" si="1"/>
        <v>-</v>
      </c>
      <c r="N52" s="125" t="str">
        <f t="shared" si="1"/>
        <v>-</v>
      </c>
      <c r="O52" s="125" t="str">
        <f t="shared" si="1"/>
        <v>-</v>
      </c>
      <c r="P52" s="125" t="str">
        <f t="shared" si="1"/>
        <v>-</v>
      </c>
      <c r="Q52" s="125" t="str">
        <f t="shared" si="1"/>
        <v>-</v>
      </c>
      <c r="R52" s="125" t="str">
        <f t="shared" si="4"/>
        <v>-</v>
      </c>
    </row>
    <row r="53" spans="1:18" ht="15.75" customHeight="1" x14ac:dyDescent="0.25">
      <c r="A53" s="117" t="s">
        <v>236</v>
      </c>
      <c r="B53" s="53"/>
      <c r="C53" s="53"/>
      <c r="D53" s="53"/>
      <c r="E53" s="53"/>
      <c r="F53" s="53"/>
      <c r="G53" s="53"/>
      <c r="H53" s="53"/>
      <c r="I53" s="53"/>
      <c r="J53" s="121"/>
      <c r="K53" s="124">
        <v>48</v>
      </c>
      <c r="L53" s="125" t="str">
        <f t="shared" si="1"/>
        <v>-</v>
      </c>
      <c r="M53" s="125" t="str">
        <f t="shared" si="1"/>
        <v>-</v>
      </c>
      <c r="N53" s="125" t="str">
        <f t="shared" si="1"/>
        <v>-</v>
      </c>
      <c r="O53" s="125" t="str">
        <f t="shared" si="1"/>
        <v>-</v>
      </c>
      <c r="P53" s="125" t="str">
        <f t="shared" si="1"/>
        <v>-</v>
      </c>
      <c r="Q53" s="125" t="str">
        <f t="shared" si="1"/>
        <v>-</v>
      </c>
      <c r="R53" s="125" t="str">
        <f t="shared" si="4"/>
        <v>-</v>
      </c>
    </row>
    <row r="54" spans="1:18" ht="15.75" customHeight="1" x14ac:dyDescent="0.25">
      <c r="A54" s="117" t="s">
        <v>237</v>
      </c>
      <c r="B54" s="53"/>
      <c r="C54" s="53"/>
      <c r="D54" s="53"/>
      <c r="E54" s="53"/>
      <c r="F54" s="53"/>
      <c r="G54" s="53"/>
      <c r="H54" s="53"/>
      <c r="I54" s="53"/>
      <c r="J54" s="121"/>
      <c r="K54" s="124">
        <v>49</v>
      </c>
      <c r="L54" s="125" t="str">
        <f t="shared" si="1"/>
        <v>-</v>
      </c>
      <c r="M54" s="125" t="str">
        <f t="shared" si="1"/>
        <v>-</v>
      </c>
      <c r="N54" s="125" t="str">
        <f t="shared" si="1"/>
        <v>-</v>
      </c>
      <c r="O54" s="125" t="str">
        <f t="shared" si="1"/>
        <v>-</v>
      </c>
      <c r="P54" s="125" t="str">
        <f t="shared" si="1"/>
        <v>-</v>
      </c>
      <c r="Q54" s="125" t="str">
        <f t="shared" si="1"/>
        <v>-</v>
      </c>
      <c r="R54" s="125" t="str">
        <f t="shared" si="4"/>
        <v>-</v>
      </c>
    </row>
    <row r="55" spans="1:18" ht="15.75" customHeight="1" x14ac:dyDescent="0.25">
      <c r="A55" s="117" t="s">
        <v>238</v>
      </c>
      <c r="B55" s="53"/>
      <c r="C55" s="53"/>
      <c r="D55" s="53"/>
      <c r="E55" s="53"/>
      <c r="F55" s="53"/>
      <c r="G55" s="53"/>
      <c r="H55" s="53"/>
      <c r="I55" s="53"/>
      <c r="J55" s="121"/>
      <c r="K55" s="124">
        <v>50</v>
      </c>
      <c r="L55" s="125" t="str">
        <f t="shared" si="1"/>
        <v>-</v>
      </c>
      <c r="M55" s="125" t="str">
        <f t="shared" si="1"/>
        <v>-</v>
      </c>
      <c r="N55" s="125" t="str">
        <f t="shared" si="1"/>
        <v>-</v>
      </c>
      <c r="O55" s="125" t="str">
        <f t="shared" si="1"/>
        <v>-</v>
      </c>
      <c r="P55" s="125" t="str">
        <f t="shared" si="1"/>
        <v>-</v>
      </c>
      <c r="Q55" s="125" t="str">
        <f>IF(H56-H55=0, "-", H56-H55)</f>
        <v>-</v>
      </c>
      <c r="R55" s="125" t="str">
        <f t="shared" si="4"/>
        <v>-</v>
      </c>
    </row>
    <row r="56" spans="1:18" ht="15.75" customHeight="1" x14ac:dyDescent="0.25">
      <c r="A56" s="117" t="s">
        <v>239</v>
      </c>
      <c r="B56" s="53"/>
      <c r="C56" s="53"/>
      <c r="D56" s="53"/>
      <c r="E56" s="53"/>
      <c r="F56" s="53"/>
      <c r="G56" s="53"/>
      <c r="H56" s="53"/>
      <c r="I56" s="53"/>
      <c r="J56" s="121"/>
      <c r="K56" s="124">
        <v>51</v>
      </c>
      <c r="L56" s="125" t="str">
        <f t="shared" si="1"/>
        <v>-</v>
      </c>
      <c r="M56" s="125" t="str">
        <f t="shared" si="1"/>
        <v>-</v>
      </c>
      <c r="N56" s="125" t="str">
        <f t="shared" si="1"/>
        <v>-</v>
      </c>
      <c r="O56" s="125" t="str">
        <f t="shared" si="1"/>
        <v>-</v>
      </c>
      <c r="P56" s="125" t="str">
        <f t="shared" si="1"/>
        <v>-</v>
      </c>
      <c r="Q56" s="125" t="str">
        <f t="shared" si="1"/>
        <v>-</v>
      </c>
      <c r="R56" s="125" t="str">
        <f t="shared" si="4"/>
        <v>-</v>
      </c>
    </row>
    <row r="57" spans="1:18" ht="15.75" customHeight="1" x14ac:dyDescent="0.25">
      <c r="A57" s="117" t="s">
        <v>240</v>
      </c>
      <c r="B57" s="53"/>
      <c r="C57" s="53"/>
      <c r="D57" s="53"/>
      <c r="E57" s="53"/>
      <c r="F57" s="53"/>
      <c r="G57" s="53"/>
      <c r="H57" s="53"/>
      <c r="I57" s="53"/>
      <c r="J57" s="121"/>
      <c r="K57" s="124">
        <v>52</v>
      </c>
      <c r="L57" s="125" t="str">
        <f t="shared" si="1"/>
        <v>-</v>
      </c>
      <c r="M57" s="125" t="str">
        <f t="shared" si="1"/>
        <v>-</v>
      </c>
      <c r="N57" s="125" t="str">
        <f t="shared" si="1"/>
        <v>-</v>
      </c>
      <c r="O57" s="125" t="str">
        <f t="shared" si="1"/>
        <v>-</v>
      </c>
      <c r="P57" s="125" t="str">
        <f t="shared" si="1"/>
        <v>-</v>
      </c>
      <c r="Q57" s="125" t="str">
        <f t="shared" si="1"/>
        <v>-</v>
      </c>
      <c r="R57" s="125" t="str">
        <f t="shared" si="4"/>
        <v>-</v>
      </c>
    </row>
    <row r="58" spans="1:18" ht="15.75" customHeight="1" x14ac:dyDescent="0.25">
      <c r="A58" s="117" t="s">
        <v>241</v>
      </c>
      <c r="B58" s="53"/>
      <c r="C58" s="53"/>
      <c r="D58" s="53"/>
      <c r="E58" s="53"/>
      <c r="F58" s="53"/>
      <c r="G58" s="53"/>
      <c r="H58" s="53"/>
      <c r="I58" s="53"/>
      <c r="J58" s="121"/>
    </row>
    <row r="59" spans="1:18" ht="15.75" customHeight="1" x14ac:dyDescent="0.25">
      <c r="A59" s="119"/>
      <c r="B59" s="120"/>
      <c r="C59" s="120"/>
      <c r="D59" s="120"/>
      <c r="E59" s="120"/>
      <c r="F59" s="120"/>
      <c r="G59" s="120"/>
      <c r="H59" s="120"/>
      <c r="I59" s="120"/>
      <c r="J59" s="120"/>
    </row>
  </sheetData>
  <mergeCells count="2">
    <mergeCell ref="K3:R3"/>
    <mergeCell ref="K4:K5"/>
  </mergeCells>
  <phoneticPr fontId="3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Y1000"/>
  <sheetViews>
    <sheetView zoomScale="90" zoomScaleNormal="90" workbookViewId="0">
      <selection activeCell="B10" sqref="B10"/>
    </sheetView>
  </sheetViews>
  <sheetFormatPr defaultColWidth="14.44140625" defaultRowHeight="15.75" customHeight="1" x14ac:dyDescent="0.25"/>
  <cols>
    <col min="1" max="25" width="25.33203125" customWidth="1"/>
  </cols>
  <sheetData>
    <row r="1" spans="1:25" ht="13.8" x14ac:dyDescent="0.25">
      <c r="A1" s="278" t="s">
        <v>0</v>
      </c>
      <c r="B1" s="279"/>
      <c r="C1" s="279"/>
      <c r="D1" s="279"/>
      <c r="E1" s="279"/>
      <c r="F1" s="279"/>
      <c r="G1" s="280"/>
      <c r="H1" s="201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3.8" x14ac:dyDescent="0.25">
      <c r="A2" s="202"/>
      <c r="B2" s="5"/>
      <c r="C2" s="5"/>
      <c r="D2" s="5"/>
      <c r="E2" s="5"/>
      <c r="F2" s="5"/>
      <c r="G2" s="5"/>
      <c r="H2" s="20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3.8" x14ac:dyDescent="0.25">
      <c r="A3" s="281" t="s">
        <v>112</v>
      </c>
      <c r="B3" s="282"/>
      <c r="C3" s="282"/>
      <c r="D3" s="282"/>
      <c r="E3" s="282"/>
      <c r="F3" s="282"/>
      <c r="G3" s="282"/>
      <c r="H3" s="28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3.8" x14ac:dyDescent="0.25">
      <c r="A4" s="284" t="s">
        <v>2</v>
      </c>
      <c r="B4" s="18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8" t="s">
        <v>8</v>
      </c>
      <c r="H4" s="210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3.8" x14ac:dyDescent="0.25">
      <c r="A5" s="285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204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3.8" x14ac:dyDescent="0.25">
      <c r="A6" s="205" t="s">
        <v>113</v>
      </c>
      <c r="B6" s="78"/>
      <c r="C6" s="78"/>
      <c r="D6" s="78"/>
      <c r="E6" s="78"/>
      <c r="F6" s="78"/>
      <c r="G6" s="78"/>
      <c r="H6" s="20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3.8" x14ac:dyDescent="0.25">
      <c r="A7" s="207" t="s">
        <v>17</v>
      </c>
      <c r="B7" s="233" t="s">
        <v>263</v>
      </c>
      <c r="C7" s="223">
        <v>1550</v>
      </c>
      <c r="D7" s="223">
        <v>750</v>
      </c>
      <c r="E7" s="223">
        <v>1535</v>
      </c>
      <c r="F7" s="223">
        <v>1275</v>
      </c>
      <c r="G7" s="233" t="s">
        <v>263</v>
      </c>
      <c r="H7" s="233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3.8" x14ac:dyDescent="0.25">
      <c r="A8" s="208" t="s">
        <v>18</v>
      </c>
      <c r="B8" s="233" t="s">
        <v>263</v>
      </c>
      <c r="C8" s="223">
        <v>1500</v>
      </c>
      <c r="D8" s="233" t="s">
        <v>263</v>
      </c>
      <c r="E8" s="223">
        <v>1470</v>
      </c>
      <c r="F8" s="223">
        <v>1246.67</v>
      </c>
      <c r="G8" s="233" t="s">
        <v>263</v>
      </c>
      <c r="H8" s="233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3.8" x14ac:dyDescent="0.25">
      <c r="A9" s="207" t="s">
        <v>19</v>
      </c>
      <c r="B9" s="200" t="s">
        <v>263</v>
      </c>
      <c r="C9" s="200" t="s">
        <v>263</v>
      </c>
      <c r="D9" s="200" t="s">
        <v>263</v>
      </c>
      <c r="E9" s="200" t="s">
        <v>263</v>
      </c>
      <c r="F9" s="200" t="s">
        <v>263</v>
      </c>
      <c r="G9" s="222" t="s">
        <v>263</v>
      </c>
      <c r="H9" s="22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3.8" x14ac:dyDescent="0.25">
      <c r="A10" s="207" t="s">
        <v>20</v>
      </c>
      <c r="B10" s="223">
        <v>1534</v>
      </c>
      <c r="C10" s="233" t="s">
        <v>263</v>
      </c>
      <c r="D10" s="223">
        <v>773.33</v>
      </c>
      <c r="E10" s="223">
        <v>1533.33</v>
      </c>
      <c r="F10" s="223">
        <v>1362.5</v>
      </c>
      <c r="G10" s="233" t="s">
        <v>263</v>
      </c>
      <c r="H10" s="233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3.8" x14ac:dyDescent="0.25">
      <c r="A11" s="208" t="s">
        <v>21</v>
      </c>
      <c r="B11" s="233" t="s">
        <v>263</v>
      </c>
      <c r="C11" s="223">
        <v>1492.22</v>
      </c>
      <c r="D11" s="223">
        <v>773.33</v>
      </c>
      <c r="E11" s="223">
        <v>1466.25</v>
      </c>
      <c r="F11" s="223">
        <v>1262.5</v>
      </c>
      <c r="G11" s="233" t="s">
        <v>263</v>
      </c>
      <c r="H11" s="233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3.8" x14ac:dyDescent="0.25">
      <c r="A12" s="207" t="s">
        <v>114</v>
      </c>
      <c r="B12" s="223">
        <v>1820</v>
      </c>
      <c r="C12" s="233" t="s">
        <v>263</v>
      </c>
      <c r="D12" s="223">
        <v>975</v>
      </c>
      <c r="E12" s="223">
        <v>1630</v>
      </c>
      <c r="F12" s="233" t="s">
        <v>263</v>
      </c>
      <c r="G12" s="233" t="s">
        <v>263</v>
      </c>
      <c r="H12" s="233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x14ac:dyDescent="0.25">
      <c r="A13" s="209"/>
      <c r="B13" s="213">
        <f t="shared" ref="B13:H13" si="0">IFERROR(AVERAGE(B9:B12),"-")</f>
        <v>1677</v>
      </c>
      <c r="C13" s="213">
        <f>IFERROR(AVERAGE(C9:C12),"-")</f>
        <v>1492.22</v>
      </c>
      <c r="D13" s="213">
        <f t="shared" si="0"/>
        <v>840.55333333333328</v>
      </c>
      <c r="E13" s="213">
        <f t="shared" si="0"/>
        <v>1543.1933333333334</v>
      </c>
      <c r="F13" s="213">
        <f t="shared" si="0"/>
        <v>1312.5</v>
      </c>
      <c r="G13" s="213" t="str">
        <f t="shared" si="0"/>
        <v>-</v>
      </c>
      <c r="H13" s="213" t="str">
        <f t="shared" si="0"/>
        <v>-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3.8" x14ac:dyDescent="0.25">
      <c r="A14" s="10"/>
      <c r="B14" s="10"/>
      <c r="C14" s="10"/>
      <c r="D14" s="10"/>
      <c r="E14" s="10"/>
      <c r="F14" s="10"/>
      <c r="G14" s="10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8" x14ac:dyDescent="0.25">
      <c r="A15" s="276" t="s">
        <v>115</v>
      </c>
      <c r="B15" s="277"/>
      <c r="C15" s="277"/>
      <c r="D15" s="12"/>
      <c r="E15" s="276" t="s">
        <v>116</v>
      </c>
      <c r="F15" s="277"/>
      <c r="G15" s="277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3.8" x14ac:dyDescent="0.25">
      <c r="A16" s="13"/>
      <c r="B16" s="11"/>
      <c r="C16" s="11"/>
      <c r="D16" s="13"/>
      <c r="E16" s="11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3.8" x14ac:dyDescent="0.25">
      <c r="A17" s="276" t="s">
        <v>117</v>
      </c>
      <c r="B17" s="277"/>
      <c r="C17" s="277"/>
      <c r="D17" s="12"/>
      <c r="E17" s="276" t="s">
        <v>118</v>
      </c>
      <c r="F17" s="277"/>
      <c r="G17" s="277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3.8" x14ac:dyDescent="0.25">
      <c r="A18" s="14" t="s">
        <v>110</v>
      </c>
      <c r="B18" s="10"/>
      <c r="C18" s="10"/>
      <c r="D18" s="10"/>
      <c r="E18" s="14" t="s">
        <v>119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3.8" x14ac:dyDescent="0.25">
      <c r="A19" s="10"/>
      <c r="B19" s="10"/>
      <c r="C19" s="10"/>
      <c r="D19" s="10"/>
      <c r="E19" s="10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3.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3.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3.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3.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7">
    <mergeCell ref="A17:C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Y996"/>
  <sheetViews>
    <sheetView zoomScaleNormal="100" workbookViewId="0">
      <selection activeCell="B9" sqref="B9"/>
    </sheetView>
  </sheetViews>
  <sheetFormatPr defaultColWidth="14.44140625" defaultRowHeight="15.75" customHeight="1" x14ac:dyDescent="0.25"/>
  <cols>
    <col min="1" max="25" width="25.33203125" customWidth="1"/>
  </cols>
  <sheetData>
    <row r="1" spans="1:25" ht="13.8" x14ac:dyDescent="0.25">
      <c r="A1" s="288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3.8" x14ac:dyDescent="0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3.8" x14ac:dyDescent="0.25">
      <c r="A3" s="290" t="s">
        <v>112</v>
      </c>
      <c r="B3" s="282"/>
      <c r="C3" s="282"/>
      <c r="D3" s="282"/>
      <c r="E3" s="282"/>
      <c r="F3" s="282"/>
      <c r="G3" s="282"/>
      <c r="H3" s="28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3.8" x14ac:dyDescent="0.25">
      <c r="A4" s="29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3.8" x14ac:dyDescent="0.25">
      <c r="A5" s="292"/>
      <c r="B5" s="81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3.8" x14ac:dyDescent="0.25">
      <c r="A6" s="2" t="s">
        <v>120</v>
      </c>
      <c r="B6" s="211"/>
      <c r="C6" s="211"/>
      <c r="D6" s="211"/>
      <c r="E6" s="211"/>
      <c r="F6" s="211"/>
      <c r="G6" s="211"/>
      <c r="H6" s="2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 x14ac:dyDescent="0.25">
      <c r="A7" s="229" t="s">
        <v>121</v>
      </c>
      <c r="B7" s="222" t="s">
        <v>263</v>
      </c>
      <c r="C7" s="200" t="s">
        <v>263</v>
      </c>
      <c r="D7" s="200" t="s">
        <v>263</v>
      </c>
      <c r="E7" s="200" t="s">
        <v>263</v>
      </c>
      <c r="F7" s="200" t="s">
        <v>263</v>
      </c>
      <c r="G7" s="200" t="s">
        <v>263</v>
      </c>
      <c r="H7" s="22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 x14ac:dyDescent="0.25">
      <c r="A8" s="80" t="s">
        <v>122</v>
      </c>
      <c r="B8" s="222" t="s">
        <v>263</v>
      </c>
      <c r="C8" s="200" t="s">
        <v>263</v>
      </c>
      <c r="D8" s="200" t="s">
        <v>263</v>
      </c>
      <c r="E8" s="200" t="s">
        <v>263</v>
      </c>
      <c r="F8" s="200" t="s">
        <v>263</v>
      </c>
      <c r="G8" s="222" t="s">
        <v>263</v>
      </c>
      <c r="H8" s="22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3.8" x14ac:dyDescent="0.25">
      <c r="A9" s="80" t="s">
        <v>123</v>
      </c>
      <c r="B9" s="223">
        <v>1560</v>
      </c>
      <c r="C9" s="223">
        <v>1532</v>
      </c>
      <c r="D9" s="223">
        <v>762</v>
      </c>
      <c r="E9" s="223">
        <v>1486</v>
      </c>
      <c r="F9" s="223">
        <v>1305</v>
      </c>
      <c r="G9" s="223">
        <v>1850</v>
      </c>
      <c r="H9" s="233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3.8" x14ac:dyDescent="0.25">
      <c r="A10" s="80" t="s">
        <v>254</v>
      </c>
      <c r="B10" s="223">
        <v>1650</v>
      </c>
      <c r="C10" s="223">
        <v>1570</v>
      </c>
      <c r="D10" s="223">
        <v>787.5</v>
      </c>
      <c r="E10" s="223">
        <v>1510</v>
      </c>
      <c r="F10" s="223">
        <v>1340</v>
      </c>
      <c r="G10" s="223">
        <v>1620</v>
      </c>
      <c r="H10" s="233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x14ac:dyDescent="0.25">
      <c r="A11" s="154" t="s">
        <v>23</v>
      </c>
      <c r="B11" s="213">
        <f>IFERROR(AVERAGE(B7:B10),"-")</f>
        <v>1605</v>
      </c>
      <c r="C11" s="213">
        <f t="shared" ref="C11:F11" si="0">IFERROR(AVERAGE(C7:C10),"-")</f>
        <v>1551</v>
      </c>
      <c r="D11" s="213">
        <f>IFERROR(AVERAGE(D7:D10),"-")</f>
        <v>774.75</v>
      </c>
      <c r="E11" s="213">
        <f t="shared" si="0"/>
        <v>1498</v>
      </c>
      <c r="F11" s="213">
        <f t="shared" si="0"/>
        <v>1322.5</v>
      </c>
      <c r="G11" s="213">
        <f>IFERROR(AVERAGE(G7:G10),"-")</f>
        <v>1735</v>
      </c>
      <c r="H11" s="213" t="str">
        <f>IFERROR(AVERAGE(H7:H10),"-")</f>
        <v>-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3.8" x14ac:dyDescent="0.25">
      <c r="A12" s="15"/>
      <c r="B12" s="16"/>
      <c r="C12" s="16"/>
      <c r="D12" s="16"/>
      <c r="E12" s="16"/>
      <c r="F12" s="16"/>
      <c r="G12" s="16"/>
      <c r="H12" s="1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3.8" x14ac:dyDescent="0.25">
      <c r="A13" s="10"/>
      <c r="B13" s="10"/>
      <c r="C13" s="10"/>
      <c r="D13" s="10"/>
      <c r="E13" s="10"/>
      <c r="F13" s="10"/>
      <c r="G13" s="10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3.8" x14ac:dyDescent="0.25">
      <c r="A14" s="276" t="s">
        <v>115</v>
      </c>
      <c r="B14" s="277"/>
      <c r="C14" s="277"/>
      <c r="D14" s="12"/>
      <c r="E14" s="276" t="s">
        <v>116</v>
      </c>
      <c r="F14" s="277"/>
      <c r="G14" s="277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3.8" x14ac:dyDescent="0.25">
      <c r="A15" s="1"/>
      <c r="B15" s="1"/>
      <c r="C15" s="1"/>
      <c r="D15" s="12"/>
      <c r="E15" s="11"/>
      <c r="F15" s="11"/>
      <c r="G15" s="11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3.8" x14ac:dyDescent="0.25">
      <c r="A16" s="286" t="s">
        <v>124</v>
      </c>
      <c r="B16" s="277"/>
      <c r="C16" s="277"/>
      <c r="D16" s="12"/>
      <c r="E16" s="276" t="s">
        <v>125</v>
      </c>
      <c r="F16" s="277"/>
      <c r="G16" s="277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3.8" x14ac:dyDescent="0.25">
      <c r="A17" s="287" t="s">
        <v>126</v>
      </c>
      <c r="B17" s="277"/>
      <c r="C17" s="10"/>
      <c r="D17" s="10"/>
      <c r="E17" s="14" t="s">
        <v>127</v>
      </c>
      <c r="F17" s="10"/>
      <c r="G17" s="10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3.8" x14ac:dyDescent="0.25">
      <c r="C18" s="10"/>
      <c r="D18" s="10"/>
      <c r="E18" s="10"/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3.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</sheetData>
  <mergeCells count="8">
    <mergeCell ref="A16:C16"/>
    <mergeCell ref="E16:G16"/>
    <mergeCell ref="A17:B17"/>
    <mergeCell ref="A1:G1"/>
    <mergeCell ref="A3:H3"/>
    <mergeCell ref="A4:A5"/>
    <mergeCell ref="A14:C14"/>
    <mergeCell ref="E14:G14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998"/>
  <sheetViews>
    <sheetView topLeftCell="A4" zoomScaleNormal="100" workbookViewId="0">
      <selection activeCell="B11" sqref="B11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88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290" t="s">
        <v>112</v>
      </c>
      <c r="B3" s="282"/>
      <c r="C3" s="282"/>
      <c r="D3" s="282"/>
      <c r="E3" s="282"/>
      <c r="F3" s="282"/>
      <c r="G3" s="282"/>
      <c r="H3" s="28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9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2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2" t="s">
        <v>128</v>
      </c>
      <c r="B6" s="82"/>
      <c r="C6" s="82"/>
      <c r="D6" s="82"/>
      <c r="E6" s="82"/>
      <c r="F6" s="82"/>
      <c r="G6" s="82"/>
      <c r="H6" s="8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8" x14ac:dyDescent="0.25">
      <c r="A7" s="80" t="s">
        <v>247</v>
      </c>
      <c r="B7" s="223">
        <v>1524.44</v>
      </c>
      <c r="C7" s="223">
        <v>1520.74</v>
      </c>
      <c r="D7" s="223">
        <v>785.65</v>
      </c>
      <c r="E7" s="223">
        <v>1458.24</v>
      </c>
      <c r="F7" s="223">
        <v>1261.43</v>
      </c>
      <c r="G7" s="223">
        <v>2338.75</v>
      </c>
      <c r="H7" s="233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x14ac:dyDescent="0.25">
      <c r="A8" s="80" t="s">
        <v>129</v>
      </c>
      <c r="B8" s="223">
        <v>1580</v>
      </c>
      <c r="C8" s="223">
        <v>1557.69</v>
      </c>
      <c r="D8" s="223">
        <v>871</v>
      </c>
      <c r="E8" s="223">
        <v>1573.08</v>
      </c>
      <c r="F8" s="223">
        <v>1392.31</v>
      </c>
      <c r="G8" s="223">
        <v>2000</v>
      </c>
      <c r="H8" s="233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80" t="s">
        <v>131</v>
      </c>
      <c r="B9" s="223">
        <v>1605.71</v>
      </c>
      <c r="C9" s="223">
        <v>1542.83</v>
      </c>
      <c r="D9" s="223">
        <v>772.81</v>
      </c>
      <c r="E9" s="223">
        <v>1505.15</v>
      </c>
      <c r="F9" s="223">
        <v>1295.6300000000001</v>
      </c>
      <c r="G9" s="223">
        <v>2232.86</v>
      </c>
      <c r="H9" s="233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80" t="s">
        <v>130</v>
      </c>
      <c r="B10" s="200" t="s">
        <v>263</v>
      </c>
      <c r="C10" s="200" t="s">
        <v>263</v>
      </c>
      <c r="D10" s="200" t="s">
        <v>263</v>
      </c>
      <c r="E10" s="200" t="s">
        <v>263</v>
      </c>
      <c r="F10" s="200" t="s">
        <v>263</v>
      </c>
      <c r="G10" s="200" t="s">
        <v>263</v>
      </c>
      <c r="H10" s="22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x14ac:dyDescent="0.25">
      <c r="A11" s="9" t="s">
        <v>23</v>
      </c>
      <c r="B11" s="158">
        <f t="shared" ref="B11:G11" si="0">IFERROR(AVERAGE(B7:B10),"-")</f>
        <v>1570.05</v>
      </c>
      <c r="C11" s="158">
        <f t="shared" si="0"/>
        <v>1540.42</v>
      </c>
      <c r="D11" s="158">
        <f t="shared" si="0"/>
        <v>809.82</v>
      </c>
      <c r="E11" s="158">
        <f t="shared" si="0"/>
        <v>1512.1566666666665</v>
      </c>
      <c r="F11" s="158">
        <f t="shared" si="0"/>
        <v>1316.4566666666667</v>
      </c>
      <c r="G11" s="158">
        <f t="shared" si="0"/>
        <v>2190.5366666666669</v>
      </c>
      <c r="H11" s="158" t="str">
        <f>IFERROR(AVERAGE(H7:H10),"-")</f>
        <v>-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10"/>
      <c r="B12" s="10"/>
      <c r="C12" s="10"/>
      <c r="D12" s="10"/>
      <c r="E12" s="10"/>
      <c r="F12" s="10"/>
      <c r="G12" s="10"/>
      <c r="H12" s="1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x14ac:dyDescent="0.25">
      <c r="A13" s="11" t="s">
        <v>115</v>
      </c>
      <c r="B13" s="11"/>
      <c r="C13" s="11"/>
      <c r="D13" s="13"/>
      <c r="E13" s="276" t="s">
        <v>116</v>
      </c>
      <c r="F13" s="277"/>
      <c r="G13" s="277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x14ac:dyDescent="0.25">
      <c r="A14" s="293"/>
      <c r="B14" s="277"/>
      <c r="C14" s="277"/>
      <c r="D14" s="12"/>
      <c r="E14" s="293"/>
      <c r="F14" s="277"/>
      <c r="G14" s="277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x14ac:dyDescent="0.25">
      <c r="A15" s="11" t="s">
        <v>132</v>
      </c>
      <c r="B15" s="11"/>
      <c r="C15" s="12"/>
      <c r="D15" s="10" t="s">
        <v>259</v>
      </c>
      <c r="E15" s="12" t="s">
        <v>133</v>
      </c>
      <c r="F15" s="10"/>
      <c r="G15" s="10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17" t="s">
        <v>134</v>
      </c>
      <c r="B16" s="13"/>
      <c r="C16" s="17"/>
      <c r="D16" s="10"/>
      <c r="E16" s="14" t="s">
        <v>135</v>
      </c>
      <c r="F16" s="10"/>
      <c r="G16" s="10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6">
    <mergeCell ref="A1:G1"/>
    <mergeCell ref="A3:H3"/>
    <mergeCell ref="A4:A5"/>
    <mergeCell ref="E13:G13"/>
    <mergeCell ref="A14:C14"/>
    <mergeCell ref="E14:G14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zoomScaleNormal="100" workbookViewId="0">
      <selection activeCell="C25" sqref="C25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88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288" t="s">
        <v>112</v>
      </c>
      <c r="B3" s="282"/>
      <c r="C3" s="282"/>
      <c r="D3" s="282"/>
      <c r="E3" s="282"/>
      <c r="F3" s="282"/>
      <c r="G3" s="282"/>
      <c r="H3" s="28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95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2"/>
      <c r="B5" s="18" t="s">
        <v>10</v>
      </c>
      <c r="C5" s="18" t="s">
        <v>10</v>
      </c>
      <c r="D5" s="18" t="s">
        <v>11</v>
      </c>
      <c r="E5" s="18" t="s">
        <v>12</v>
      </c>
      <c r="F5" s="18" t="s">
        <v>13</v>
      </c>
      <c r="G5" s="18" t="s">
        <v>14</v>
      </c>
      <c r="H5" s="19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20" t="s">
        <v>136</v>
      </c>
      <c r="B6" s="84"/>
      <c r="C6" s="84"/>
      <c r="D6" s="84"/>
      <c r="E6" s="84"/>
      <c r="F6" s="84"/>
      <c r="G6" s="84"/>
      <c r="H6" s="14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8" x14ac:dyDescent="0.25">
      <c r="A7" s="77" t="s">
        <v>137</v>
      </c>
      <c r="B7" s="222" t="s">
        <v>263</v>
      </c>
      <c r="C7" s="200" t="s">
        <v>263</v>
      </c>
      <c r="D7" s="200" t="s">
        <v>263</v>
      </c>
      <c r="E7" s="200" t="s">
        <v>263</v>
      </c>
      <c r="F7" s="200" t="s">
        <v>263</v>
      </c>
      <c r="G7" s="222" t="s">
        <v>263</v>
      </c>
      <c r="H7" s="22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x14ac:dyDescent="0.25">
      <c r="A8" s="77" t="s">
        <v>138</v>
      </c>
      <c r="B8" s="223">
        <v>1775</v>
      </c>
      <c r="C8" s="223">
        <v>1425</v>
      </c>
      <c r="D8" s="223">
        <v>836.67</v>
      </c>
      <c r="E8" s="223">
        <v>1583.33</v>
      </c>
      <c r="F8" s="233" t="s">
        <v>263</v>
      </c>
      <c r="G8" s="233" t="s">
        <v>263</v>
      </c>
      <c r="H8" s="233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77" t="s">
        <v>139</v>
      </c>
      <c r="B9" s="223">
        <v>1412.5</v>
      </c>
      <c r="C9" s="233" t="s">
        <v>263</v>
      </c>
      <c r="D9" s="223">
        <v>1192.5</v>
      </c>
      <c r="E9" s="223">
        <v>1370</v>
      </c>
      <c r="F9" s="223">
        <v>1192.5</v>
      </c>
      <c r="G9" s="223">
        <v>1750</v>
      </c>
      <c r="H9" s="233" t="s">
        <v>263</v>
      </c>
      <c r="I9" s="19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77" t="s">
        <v>140</v>
      </c>
      <c r="B10" s="222" t="s">
        <v>263</v>
      </c>
      <c r="C10" s="200" t="s">
        <v>263</v>
      </c>
      <c r="D10" s="200" t="s">
        <v>263</v>
      </c>
      <c r="E10" s="200" t="s">
        <v>263</v>
      </c>
      <c r="F10" s="200" t="s">
        <v>263</v>
      </c>
      <c r="G10" s="200" t="s">
        <v>263</v>
      </c>
      <c r="H10" s="22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x14ac:dyDescent="0.25">
      <c r="A11" s="77" t="s">
        <v>141</v>
      </c>
      <c r="B11" s="223">
        <v>1575</v>
      </c>
      <c r="C11" s="223">
        <v>1540</v>
      </c>
      <c r="D11" s="223">
        <v>780</v>
      </c>
      <c r="E11" s="223">
        <v>1550</v>
      </c>
      <c r="F11" s="223">
        <v>1350</v>
      </c>
      <c r="G11" s="223">
        <v>1900</v>
      </c>
      <c r="H11" s="233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77" t="s">
        <v>142</v>
      </c>
      <c r="B12" s="233" t="s">
        <v>263</v>
      </c>
      <c r="C12" s="223">
        <v>1484</v>
      </c>
      <c r="D12" s="223">
        <v>780</v>
      </c>
      <c r="E12" s="223">
        <v>1460</v>
      </c>
      <c r="F12" s="233" t="s">
        <v>263</v>
      </c>
      <c r="G12" s="233" t="s">
        <v>263</v>
      </c>
      <c r="H12" s="233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x14ac:dyDescent="0.25">
      <c r="A13" s="77" t="s">
        <v>143</v>
      </c>
      <c r="B13" s="223">
        <v>1750</v>
      </c>
      <c r="C13" s="223">
        <v>1440</v>
      </c>
      <c r="D13" s="223">
        <v>840</v>
      </c>
      <c r="E13" s="223">
        <v>1600</v>
      </c>
      <c r="F13" s="233" t="s">
        <v>263</v>
      </c>
      <c r="G13" s="233" t="s">
        <v>263</v>
      </c>
      <c r="H13" s="233" t="s">
        <v>263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135" customFormat="1" ht="13.8" x14ac:dyDescent="0.25">
      <c r="A14" s="132" t="s">
        <v>23</v>
      </c>
      <c r="B14" s="133">
        <f t="shared" ref="B14:H14" si="0">IFERROR(AVERAGE(B7:B13),"-")</f>
        <v>1628.125</v>
      </c>
      <c r="C14" s="133">
        <f t="shared" si="0"/>
        <v>1472.25</v>
      </c>
      <c r="D14" s="133">
        <f t="shared" si="0"/>
        <v>885.83400000000006</v>
      </c>
      <c r="E14" s="133">
        <f t="shared" si="0"/>
        <v>1512.6659999999999</v>
      </c>
      <c r="F14" s="133">
        <f t="shared" si="0"/>
        <v>1271.25</v>
      </c>
      <c r="G14" s="133">
        <f t="shared" si="0"/>
        <v>1825</v>
      </c>
      <c r="H14" s="133" t="str">
        <f t="shared" si="0"/>
        <v>-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3.8" x14ac:dyDescent="0.25">
      <c r="A15" s="10"/>
      <c r="B15" s="10"/>
      <c r="C15" s="10"/>
      <c r="D15" s="10"/>
      <c r="E15" s="10"/>
      <c r="F15" s="10"/>
      <c r="G15" s="10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276" t="s">
        <v>115</v>
      </c>
      <c r="B16" s="277"/>
      <c r="C16" s="277"/>
      <c r="D16" s="12"/>
      <c r="E16" s="276" t="s">
        <v>116</v>
      </c>
      <c r="F16" s="277"/>
      <c r="G16" s="277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x14ac:dyDescent="0.25">
      <c r="A17" s="293"/>
      <c r="B17" s="277"/>
      <c r="C17" s="277"/>
      <c r="D17" s="13"/>
      <c r="E17" s="293"/>
      <c r="F17" s="277"/>
      <c r="G17" s="277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x14ac:dyDescent="0.25">
      <c r="A18" s="21" t="s">
        <v>144</v>
      </c>
      <c r="B18" s="10"/>
      <c r="C18" s="10"/>
      <c r="D18" s="10"/>
      <c r="E18" s="21" t="s">
        <v>264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14" t="s">
        <v>134</v>
      </c>
      <c r="B19" s="10"/>
      <c r="C19" s="10"/>
      <c r="D19" s="10"/>
      <c r="E19" s="294" t="s">
        <v>145</v>
      </c>
      <c r="F19" s="277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A17:C17"/>
    <mergeCell ref="E17:G17"/>
    <mergeCell ref="E19:F19"/>
    <mergeCell ref="A1:G1"/>
    <mergeCell ref="A3:H3"/>
    <mergeCell ref="A4:A5"/>
    <mergeCell ref="A16:C16"/>
    <mergeCell ref="E16:G16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990"/>
  <sheetViews>
    <sheetView topLeftCell="A4" zoomScaleNormal="100" workbookViewId="0">
      <selection activeCell="D25" sqref="D25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96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22"/>
      <c r="C2" s="22"/>
      <c r="D2" s="22"/>
      <c r="E2" s="22"/>
      <c r="F2" s="22"/>
      <c r="G2" s="22"/>
      <c r="H2" s="2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290" t="s">
        <v>112</v>
      </c>
      <c r="B3" s="282"/>
      <c r="C3" s="282"/>
      <c r="D3" s="282"/>
      <c r="E3" s="282"/>
      <c r="F3" s="282"/>
      <c r="G3" s="282"/>
      <c r="H3" s="28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9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2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2" t="s">
        <v>146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8" x14ac:dyDescent="0.25">
      <c r="A7" s="80" t="s">
        <v>45</v>
      </c>
      <c r="B7" s="223">
        <v>1705</v>
      </c>
      <c r="C7" s="223">
        <v>1716.67</v>
      </c>
      <c r="D7" s="223">
        <v>830</v>
      </c>
      <c r="E7" s="223">
        <v>1662.5</v>
      </c>
      <c r="F7" s="223">
        <v>1700</v>
      </c>
      <c r="G7" s="223">
        <v>2035</v>
      </c>
      <c r="H7" s="233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8" x14ac:dyDescent="0.25">
      <c r="A8" s="80" t="s">
        <v>43</v>
      </c>
      <c r="B8" s="223">
        <v>1768.57</v>
      </c>
      <c r="C8" s="223">
        <v>1800</v>
      </c>
      <c r="D8" s="223">
        <v>950</v>
      </c>
      <c r="E8" s="223">
        <v>1760</v>
      </c>
      <c r="F8" s="223">
        <v>1800</v>
      </c>
      <c r="G8" s="223">
        <v>2700</v>
      </c>
      <c r="H8" s="233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80" t="s">
        <v>44</v>
      </c>
      <c r="B9" s="223">
        <v>1750</v>
      </c>
      <c r="C9" s="223">
        <v>1775</v>
      </c>
      <c r="D9" s="223">
        <v>850</v>
      </c>
      <c r="E9" s="223">
        <v>1700</v>
      </c>
      <c r="F9" s="223">
        <v>1450</v>
      </c>
      <c r="G9" s="223">
        <v>1750</v>
      </c>
      <c r="H9" s="233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80" t="s">
        <v>49</v>
      </c>
      <c r="B10" s="223">
        <v>1760</v>
      </c>
      <c r="C10" s="223">
        <v>1965</v>
      </c>
      <c r="D10" s="223">
        <v>1150</v>
      </c>
      <c r="E10" s="223">
        <v>1820</v>
      </c>
      <c r="F10" s="223">
        <v>1725</v>
      </c>
      <c r="G10" s="233" t="s">
        <v>263</v>
      </c>
      <c r="H10" s="233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x14ac:dyDescent="0.25">
      <c r="A11" s="80" t="s">
        <v>47</v>
      </c>
      <c r="B11" s="223">
        <v>1635</v>
      </c>
      <c r="C11" s="223">
        <v>1539.38</v>
      </c>
      <c r="D11" s="223">
        <v>821.48</v>
      </c>
      <c r="E11" s="223">
        <v>1484.09</v>
      </c>
      <c r="F11" s="223">
        <v>1336.36</v>
      </c>
      <c r="G11" s="223">
        <v>2016.92</v>
      </c>
      <c r="H11" s="233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80" t="s">
        <v>48</v>
      </c>
      <c r="B12" s="233" t="s">
        <v>263</v>
      </c>
      <c r="C12" s="223">
        <v>1687.78</v>
      </c>
      <c r="D12" s="223">
        <v>835.71</v>
      </c>
      <c r="E12" s="223">
        <v>1573.33</v>
      </c>
      <c r="F12" s="223">
        <v>1511.67</v>
      </c>
      <c r="G12" s="223">
        <v>2252.5</v>
      </c>
      <c r="H12" s="233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8" x14ac:dyDescent="0.25">
      <c r="A13" s="80" t="s">
        <v>51</v>
      </c>
      <c r="B13" s="233" t="s">
        <v>263</v>
      </c>
      <c r="C13" s="223">
        <v>1760</v>
      </c>
      <c r="D13" s="223">
        <v>993.33</v>
      </c>
      <c r="E13" s="223">
        <v>1717.5</v>
      </c>
      <c r="F13" s="223">
        <v>1522.5</v>
      </c>
      <c r="G13" s="223">
        <v>1972.5</v>
      </c>
      <c r="H13" s="233" t="s">
        <v>263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x14ac:dyDescent="0.25">
      <c r="A14" s="80" t="s">
        <v>46</v>
      </c>
      <c r="B14" s="223">
        <v>1600</v>
      </c>
      <c r="C14" s="223">
        <v>1630</v>
      </c>
      <c r="D14" s="233" t="s">
        <v>263</v>
      </c>
      <c r="E14" s="223">
        <v>1480</v>
      </c>
      <c r="F14" s="223">
        <v>1300</v>
      </c>
      <c r="G14" s="223">
        <v>1530</v>
      </c>
      <c r="H14" s="233" t="s">
        <v>263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x14ac:dyDescent="0.25">
      <c r="A15" s="80" t="s">
        <v>50</v>
      </c>
      <c r="B15" s="219" t="s">
        <v>263</v>
      </c>
      <c r="C15" s="219" t="s">
        <v>263</v>
      </c>
      <c r="D15" s="219" t="s">
        <v>263</v>
      </c>
      <c r="E15" s="219" t="s">
        <v>263</v>
      </c>
      <c r="F15" s="219" t="s">
        <v>263</v>
      </c>
      <c r="G15" s="219" t="s">
        <v>263</v>
      </c>
      <c r="H15" s="219" t="s">
        <v>263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80" t="s">
        <v>52</v>
      </c>
      <c r="B16" s="223">
        <v>1793.33</v>
      </c>
      <c r="C16" s="223">
        <v>1647.5</v>
      </c>
      <c r="D16" s="223">
        <v>957.5</v>
      </c>
      <c r="E16" s="223">
        <v>1672</v>
      </c>
      <c r="F16" s="223">
        <v>1583.33</v>
      </c>
      <c r="G16" s="223">
        <v>2053.33</v>
      </c>
      <c r="H16" s="223">
        <v>2230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135" customFormat="1" ht="15" x14ac:dyDescent="0.25">
      <c r="A17" s="136" t="s">
        <v>23</v>
      </c>
      <c r="B17" s="155">
        <f t="shared" ref="B17:H17" si="0">IFERROR(AVERAGE(B7:B16),"-")</f>
        <v>1715.9857142857143</v>
      </c>
      <c r="C17" s="155">
        <f t="shared" si="0"/>
        <v>1724.5922222222223</v>
      </c>
      <c r="D17" s="155">
        <f t="shared" si="0"/>
        <v>923.50249999999994</v>
      </c>
      <c r="E17" s="155">
        <f t="shared" si="0"/>
        <v>1652.1577777777777</v>
      </c>
      <c r="F17" s="155">
        <f t="shared" si="0"/>
        <v>1547.651111111111</v>
      </c>
      <c r="G17" s="155">
        <f t="shared" si="0"/>
        <v>2038.78125</v>
      </c>
      <c r="H17" s="155">
        <f t="shared" si="0"/>
        <v>2230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3.8" x14ac:dyDescent="0.25">
      <c r="A18" s="10"/>
      <c r="B18" s="10"/>
      <c r="C18" s="10"/>
      <c r="D18" s="10"/>
      <c r="E18" s="10"/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276" t="s">
        <v>115</v>
      </c>
      <c r="B19" s="277"/>
      <c r="C19" s="277"/>
      <c r="D19" s="12"/>
      <c r="E19" s="276" t="s">
        <v>116</v>
      </c>
      <c r="F19" s="277"/>
      <c r="G19" s="277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11"/>
      <c r="B20" s="11"/>
      <c r="C20" s="11"/>
      <c r="D20" s="12"/>
      <c r="E20" s="11"/>
      <c r="F20" s="11"/>
      <c r="G20" s="11"/>
      <c r="H20" s="1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276" t="s">
        <v>147</v>
      </c>
      <c r="B21" s="277"/>
      <c r="C21" s="277"/>
      <c r="D21" s="12"/>
      <c r="E21" s="276" t="s">
        <v>148</v>
      </c>
      <c r="F21" s="277"/>
      <c r="G21" s="277"/>
      <c r="H21" s="1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4" t="s">
        <v>110</v>
      </c>
      <c r="B22" s="10"/>
      <c r="C22" s="10"/>
      <c r="D22" s="10"/>
      <c r="E22" s="14" t="s">
        <v>149</v>
      </c>
      <c r="F22" s="10"/>
      <c r="G22" s="10"/>
      <c r="H22" s="1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4"/>
      <c r="B23" s="10"/>
      <c r="C23" s="10"/>
      <c r="D23" s="10"/>
      <c r="E23" s="10"/>
      <c r="F23" s="10"/>
      <c r="G23" s="10"/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7">
    <mergeCell ref="A21:C21"/>
    <mergeCell ref="E21:G21"/>
    <mergeCell ref="A1:G1"/>
    <mergeCell ref="A3:H3"/>
    <mergeCell ref="A4:A5"/>
    <mergeCell ref="A19:C19"/>
    <mergeCell ref="E19:G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7"/>
  <sheetViews>
    <sheetView zoomScale="86" zoomScaleNormal="86" workbookViewId="0">
      <selection activeCell="B7" sqref="B7:H12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97" t="s">
        <v>0</v>
      </c>
      <c r="B1" s="282"/>
      <c r="C1" s="282"/>
      <c r="D1" s="282"/>
      <c r="E1" s="282"/>
      <c r="F1" s="282"/>
      <c r="G1" s="289"/>
      <c r="H1" s="25" t="s">
        <v>111</v>
      </c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3.8" x14ac:dyDescent="0.25">
      <c r="A2" s="4"/>
      <c r="B2" s="22"/>
      <c r="C2" s="22"/>
      <c r="D2" s="22"/>
      <c r="E2" s="22"/>
      <c r="F2" s="22"/>
      <c r="G2" s="22"/>
      <c r="H2" s="23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3.8" x14ac:dyDescent="0.25">
      <c r="A3" s="297" t="s">
        <v>112</v>
      </c>
      <c r="B3" s="282"/>
      <c r="C3" s="282"/>
      <c r="D3" s="282"/>
      <c r="E3" s="282"/>
      <c r="F3" s="282"/>
      <c r="G3" s="289"/>
      <c r="H3" s="27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3.8" x14ac:dyDescent="0.25">
      <c r="A4" s="298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3.8" x14ac:dyDescent="0.25">
      <c r="A5" s="292"/>
      <c r="B5" s="28" t="s">
        <v>10</v>
      </c>
      <c r="C5" s="28" t="s">
        <v>10</v>
      </c>
      <c r="D5" s="28" t="s">
        <v>11</v>
      </c>
      <c r="E5" s="28" t="s">
        <v>12</v>
      </c>
      <c r="F5" s="28" t="s">
        <v>13</v>
      </c>
      <c r="G5" s="28" t="s">
        <v>14</v>
      </c>
      <c r="H5" s="25" t="s">
        <v>15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3.8" x14ac:dyDescent="0.25">
      <c r="A6" s="25" t="s">
        <v>150</v>
      </c>
      <c r="B6" s="85"/>
      <c r="C6" s="85"/>
      <c r="D6" s="85"/>
      <c r="E6" s="85"/>
      <c r="F6" s="85"/>
      <c r="G6" s="85"/>
      <c r="H6" s="8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3.8" x14ac:dyDescent="0.25">
      <c r="A7" s="162" t="s">
        <v>151</v>
      </c>
      <c r="B7" s="223">
        <v>1578.33</v>
      </c>
      <c r="C7" s="223">
        <v>1666.67</v>
      </c>
      <c r="D7" s="223">
        <v>870</v>
      </c>
      <c r="E7" s="223">
        <v>1592.5</v>
      </c>
      <c r="F7" s="223">
        <v>1555.56</v>
      </c>
      <c r="G7" s="223">
        <v>2090</v>
      </c>
      <c r="H7" s="233" t="s">
        <v>263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3.8" x14ac:dyDescent="0.25">
      <c r="A8" s="162" t="s">
        <v>152</v>
      </c>
      <c r="B8" s="223">
        <v>1622.22</v>
      </c>
      <c r="C8" s="223">
        <v>1880</v>
      </c>
      <c r="D8" s="223">
        <v>880</v>
      </c>
      <c r="E8" s="223">
        <v>1608.57</v>
      </c>
      <c r="F8" s="223">
        <v>1576.88</v>
      </c>
      <c r="G8" s="233" t="s">
        <v>263</v>
      </c>
      <c r="H8" s="233" t="s">
        <v>263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3.8" x14ac:dyDescent="0.25">
      <c r="A9" s="162" t="s">
        <v>153</v>
      </c>
      <c r="B9" s="223">
        <v>1605</v>
      </c>
      <c r="C9" s="223">
        <v>1662</v>
      </c>
      <c r="D9" s="223">
        <v>882.5</v>
      </c>
      <c r="E9" s="223">
        <v>1596.67</v>
      </c>
      <c r="F9" s="223">
        <v>1546</v>
      </c>
      <c r="G9" s="223">
        <v>2300</v>
      </c>
      <c r="H9" s="233" t="s">
        <v>263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3.8" x14ac:dyDescent="0.25">
      <c r="A10" s="162" t="s">
        <v>154</v>
      </c>
      <c r="B10" s="223">
        <v>1776.33</v>
      </c>
      <c r="C10" s="233" t="s">
        <v>263</v>
      </c>
      <c r="D10" s="223">
        <v>1100</v>
      </c>
      <c r="E10" s="223">
        <v>1830</v>
      </c>
      <c r="F10" s="223">
        <v>1900</v>
      </c>
      <c r="G10" s="233" t="s">
        <v>263</v>
      </c>
      <c r="H10" s="233" t="s">
        <v>263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3.8" x14ac:dyDescent="0.25">
      <c r="A11" s="162" t="s">
        <v>155</v>
      </c>
      <c r="B11" s="223">
        <v>1860</v>
      </c>
      <c r="C11" s="223">
        <v>1900</v>
      </c>
      <c r="D11" s="223">
        <v>940</v>
      </c>
      <c r="E11" s="223">
        <v>1854.29</v>
      </c>
      <c r="F11" s="223">
        <v>1764.29</v>
      </c>
      <c r="G11" s="233" t="s">
        <v>263</v>
      </c>
      <c r="H11" s="233" t="s">
        <v>263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3.8" x14ac:dyDescent="0.25">
      <c r="A12" s="162" t="s">
        <v>156</v>
      </c>
      <c r="B12" s="223">
        <v>1613.46</v>
      </c>
      <c r="C12" s="233" t="s">
        <v>263</v>
      </c>
      <c r="D12" s="223">
        <v>915</v>
      </c>
      <c r="E12" s="223">
        <v>1652</v>
      </c>
      <c r="F12" s="223">
        <v>1616.67</v>
      </c>
      <c r="G12" s="223">
        <v>2538.6</v>
      </c>
      <c r="H12" s="233" t="s">
        <v>263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5" x14ac:dyDescent="0.25">
      <c r="A13" s="29" t="s">
        <v>157</v>
      </c>
      <c r="B13" s="156">
        <f t="shared" ref="B13:H13" si="0">IFERROR(AVERAGE(B7:B12),"-")</f>
        <v>1675.89</v>
      </c>
      <c r="C13" s="156">
        <f t="shared" si="0"/>
        <v>1777.1675</v>
      </c>
      <c r="D13" s="156">
        <f t="shared" si="0"/>
        <v>931.25</v>
      </c>
      <c r="E13" s="156">
        <f t="shared" si="0"/>
        <v>1689.0049999999999</v>
      </c>
      <c r="F13" s="156">
        <f t="shared" si="0"/>
        <v>1659.8999999999999</v>
      </c>
      <c r="G13" s="156">
        <f t="shared" si="0"/>
        <v>2309.5333333333333</v>
      </c>
      <c r="H13" s="156" t="str">
        <f t="shared" si="0"/>
        <v>-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3.8" x14ac:dyDescent="0.25">
      <c r="A14" s="10"/>
      <c r="B14" s="10"/>
      <c r="C14" s="10"/>
      <c r="D14" s="10"/>
      <c r="E14" s="10"/>
      <c r="F14" s="10"/>
      <c r="G14" s="10"/>
      <c r="H14" s="10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3.8" x14ac:dyDescent="0.25">
      <c r="A15" s="276" t="s">
        <v>107</v>
      </c>
      <c r="B15" s="277"/>
      <c r="C15" s="277"/>
      <c r="D15" s="12" t="s">
        <v>116</v>
      </c>
      <c r="E15" s="12"/>
      <c r="F15" s="12"/>
      <c r="G15" s="12"/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3.8" x14ac:dyDescent="0.25">
      <c r="A16" s="10"/>
      <c r="B16" s="10"/>
      <c r="C16" s="10"/>
      <c r="D16" s="12"/>
      <c r="E16" s="299"/>
      <c r="F16" s="277"/>
      <c r="G16" s="277"/>
      <c r="H16" s="10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3.8" x14ac:dyDescent="0.25">
      <c r="A17" s="30"/>
      <c r="B17" s="31" t="s">
        <v>158</v>
      </c>
      <c r="C17" s="10"/>
      <c r="D17" s="10"/>
      <c r="E17" s="32" t="s">
        <v>159</v>
      </c>
      <c r="F17" s="31"/>
      <c r="G17" s="179"/>
      <c r="H17" s="10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3.8" x14ac:dyDescent="0.25">
      <c r="A18" s="14"/>
      <c r="B18" s="14" t="s">
        <v>134</v>
      </c>
      <c r="C18" s="10"/>
      <c r="D18" s="10"/>
      <c r="E18" s="33" t="s">
        <v>127</v>
      </c>
      <c r="F18" s="10"/>
      <c r="G18" s="180"/>
      <c r="H18" s="10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8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8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3.8" x14ac:dyDescent="0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3.8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3.8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3.8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3.8" x14ac:dyDescent="0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3.8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3.8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3.8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3.8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3.8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3.8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3.8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3.8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3.8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3.8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3.8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3.8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3.8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3.8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3.8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3.8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3.8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3.8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3.8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3.8" x14ac:dyDescent="0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3.8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3.8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3.8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3.8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3.8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3.8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3.8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3.8" x14ac:dyDescent="0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3.8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3.8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3.8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3.8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3.8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3.8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3.8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3.8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3.8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3.8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3.8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3.8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3.8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3.8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3.8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3.8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3.8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3.8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3.8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3.8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3.8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3.8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3.8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3.8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3.8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3.8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3.8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3.8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3.8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3.8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3.8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3.8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3.8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3.8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3.8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3.8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3.8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3.8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3.8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3.8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3.8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3.8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3.8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3.8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3.8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3.8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3.8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3.8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3.8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3.8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3.8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3.8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3.8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3.8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3.8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3.8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3.8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3.8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3.8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3.8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3.8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3.8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3.8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3.8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3.8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3.8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3.8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3.8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3.8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3.8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3.8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3.8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3.8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3.8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3.8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3.8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3.8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3.8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3.8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3.8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3.8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3.8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3.8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3.8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3.8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3.8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3.8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3.8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3.8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3.8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3.8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3.8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3.8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3.8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3.8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3.8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3.8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3.8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3.8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3.8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3.8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3.8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3.8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3.8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3.8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3.8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3.8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3.8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3.8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3.8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3.8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3.8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3.8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3.8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3.8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3.8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3.8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3.8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3.8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3.8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3.8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3.8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3.8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3.8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3.8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3.8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3.8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3.8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3.8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3.8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3.8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3.8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3.8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3.8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3.8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3.8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3.8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3.8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3.8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3.8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3.8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3.8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3.8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3.8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3.8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3.8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3.8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3.8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3.8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3.8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3.8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3.8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3.8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3.8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3.8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3.8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3.8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3.8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3.8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3.8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3.8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3.8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3.8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3.8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3.8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3.8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3.8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3.8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3.8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3.8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3.8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3.8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3.8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3.8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3.8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3.8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3.8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3.8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3.8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3.8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3.8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3.8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3.8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3.8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3.8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3.8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3.8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3.8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3.8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3.8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3.8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3.8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3.8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3.8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3.8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3.8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3.8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3.8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3.8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3.8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3.8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3.8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3.8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3.8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3.8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3.8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3.8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3.8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3.8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3.8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3.8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3.8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3.8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3.8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3.8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3.8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3.8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3.8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3.8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3.8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3.8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3.8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3.8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3.8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3.8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3.8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3.8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3.8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3.8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3.8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3.8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3.8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3.8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3.8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3.8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3.8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3.8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3.8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3.8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3.8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3.8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3.8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3.8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3.8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3.8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3.8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3.8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3.8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3.8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3.8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3.8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3.8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3.8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3.8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3.8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3.8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3.8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3.8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3.8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3.8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3.8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3.8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3.8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3.8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3.8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3.8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3.8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3.8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3.8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3.8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3.8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3.8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3.8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3.8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3.8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3.8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3.8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3.8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3.8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3.8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3.8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3.8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3.8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3.8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3.8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3.8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3.8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3.8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3.8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3.8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3.8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3.8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3.8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3.8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3.8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3.8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3.8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3.8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3.8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3.8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3.8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3.8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3.8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3.8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3.8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3.8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3.8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3.8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3.8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3.8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3.8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3.8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3.8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3.8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3.8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3.8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3.8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3.8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3.8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3.8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3.8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3.8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3.8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3.8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3.8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3.8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3.8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3.8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3.8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3.8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3.8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3.8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3.8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3.8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3.8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3.8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3.8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3.8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3.8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3.8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3.8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3.8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3.8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3.8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3.8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3.8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3.8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3.8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3.8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3.8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3.8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3.8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3.8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3.8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3.8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3.8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3.8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3.8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3.8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3.8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3.8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3.8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3.8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3.8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3.8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3.8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3.8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3.8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3.8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3.8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3.8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3.8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3.8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3.8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3.8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3.8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3.8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3.8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3.8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3.8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3.8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3.8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3.8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3.8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3.8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3.8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3.8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3.8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3.8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3.8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3.8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3.8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3.8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3.8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3.8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3.8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3.8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3.8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3.8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3.8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3.8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3.8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3.8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3.8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3.8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3.8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3.8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3.8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3.8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3.8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3.8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3.8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3.8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3.8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3.8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3.8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3.8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3.8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3.8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3.8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3.8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3.8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3.8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3.8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3.8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3.8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3.8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3.8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3.8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3.8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3.8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3.8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3.8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3.8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3.8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3.8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3.8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3.8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3.8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3.8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3.8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3.8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3.8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3.8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3.8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3.8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3.8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3.8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3.8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3.8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3.8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3.8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3.8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3.8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3.8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3.8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3.8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3.8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3.8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3.8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3.8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3.8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3.8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3.8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3.8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3.8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3.8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3.8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3.8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3.8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3.8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3.8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3.8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3.8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3.8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3.8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3.8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3.8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3.8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3.8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3.8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3.8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3.8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3.8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3.8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3.8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3.8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3.8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3.8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3.8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3.8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3.8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3.8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3.8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3.8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3.8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3.8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3.8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3.8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3.8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3.8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3.8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3.8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3.8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3.8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3.8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3.8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3.8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3.8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3.8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3.8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3.8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3.8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3.8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3.8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3.8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3.8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3.8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3.8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3.8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3.8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3.8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3.8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3.8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3.8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3.8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3.8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3.8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3.8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3.8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3.8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3.8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3.8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3.8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3.8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3.8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3.8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3.8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3.8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3.8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3.8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3.8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3.8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3.8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3.8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3.8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3.8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3.8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3.8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3.8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3.8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3.8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3.8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3.8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3.8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3.8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3.8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3.8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3.8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3.8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3.8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3.8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3.8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3.8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3.8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3.8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3.8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3.8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3.8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3.8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3.8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3.8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3.8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3.8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3.8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3.8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3.8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3.8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3.8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3.8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3.8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3.8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3.8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3.8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3.8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3.8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3.8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3.8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3.8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3.8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3.8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3.8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3.8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3.8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3.8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3.8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3.8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3.8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3.8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3.8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3.8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3.8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3.8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3.8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3.8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3.8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3.8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3.8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3.8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3.8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3.8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3.8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3.8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3.8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3.8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3.8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3.8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3.8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3.8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3.8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3.8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3.8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3.8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3.8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3.8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3.8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3.8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3.8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3.8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3.8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3.8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3.8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3.8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3.8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3.8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3.8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3.8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3.8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3.8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3.8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3.8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3.8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3.8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3.8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3.8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3.8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3.8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3.8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3.8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3.8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3.8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3.8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3.8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3.8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3.8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3.8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3.8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3.8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3.8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3.8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3.8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3.8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3.8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3.8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3.8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3.8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3.8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3.8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3.8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3.8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3.8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3.8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3.8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3.8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3.8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3.8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3.8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3.8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3.8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3.8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3.8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3.8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3.8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3.8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3.8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3.8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3.8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3.8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3.8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3.8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3.8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3.8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3.8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3.8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3.8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3.8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3.8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3.8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3.8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3.8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3.8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3.8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3.8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3.8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3.8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3.8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3.8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3.8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3.8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3.8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3.8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3.8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3.8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3.8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3.8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3.8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3.8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3.8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3.8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3.8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3.8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3.8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3.8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3.8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3.8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3.8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3.8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3.8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3.8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3.8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3.8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3.8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3.8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3.8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3.8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3.8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3.8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3.8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3.8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3.8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3.8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3.8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3.8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3.8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3.8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3.8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3.8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3.8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3.8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3.8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3.8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3.8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3.8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3.8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3.8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3.8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3.8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3.8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3.8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3.8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3.8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3.8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3.8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3.8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3.8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3.8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3.8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3.8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3.8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3.8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3.8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3.8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3.8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3.8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3.8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3.8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3.8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3.8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3.8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3.8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3.8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3.8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3.8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3.8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3.8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3.8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3.8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3.8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3.8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3.8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3.8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3.8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3.8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3.8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3.8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3.8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3.8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3.8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3.8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3.8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3.8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3.8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3.8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3.8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3.8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3.8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3.8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3.8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3.8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3.8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3.8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3.8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3.8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3.8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3.8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3.8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3.8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3.8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3.8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3.8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3.8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3.8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3.8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3.8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3.8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3.8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3.8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3.8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3.8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3.8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3.8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3.8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3.8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3.8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3.8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3.8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3.8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3.8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3.8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3.8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3.8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3.8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3.8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3.8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3.8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3.8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3.8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3.8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3.8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3.8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3.8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3.8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3.8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3.8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3.8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3.8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3.8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3.8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3.8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3.8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3.8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3.8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3.8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3.8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3.8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3.8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3.8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3.8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3.8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3.8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3.8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3.8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3.8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3.8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3.8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3.8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3.8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3.8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3.8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3.8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3.8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3.8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3.8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3.8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3.8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3.8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3.8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3.8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3.8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3.8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3.8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3.8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3.8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3.8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3.8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3.8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3.8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3.8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3.8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3.8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3.8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3.8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3.8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3.8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3.8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3.8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3.8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3.8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3.8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3.8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3.8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3.8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3.8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3.8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3.8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3.8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3.8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3.8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3.8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3.8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3.8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3.8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3.8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3.8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3.8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3.8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3.8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3.8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3.8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3.8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3.8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3.8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3.8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3.8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3.8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3.8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3.8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3.8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3.8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3.8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3.8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3.8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3.8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3.8" x14ac:dyDescent="0.2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</sheetData>
  <mergeCells count="5">
    <mergeCell ref="A1:G1"/>
    <mergeCell ref="A3:G3"/>
    <mergeCell ref="A4:A5"/>
    <mergeCell ref="A15:C15"/>
    <mergeCell ref="E16:G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999"/>
  <sheetViews>
    <sheetView zoomScaleNormal="100" workbookViewId="0">
      <selection activeCell="B12" sqref="B12:H12"/>
    </sheetView>
  </sheetViews>
  <sheetFormatPr defaultColWidth="14.44140625" defaultRowHeight="15.75" customHeight="1" x14ac:dyDescent="0.25"/>
  <cols>
    <col min="1" max="26" width="25.33203125" customWidth="1"/>
  </cols>
  <sheetData>
    <row r="1" spans="1:26" ht="13.8" x14ac:dyDescent="0.25">
      <c r="A1" s="296" t="s">
        <v>0</v>
      </c>
      <c r="B1" s="282"/>
      <c r="C1" s="282"/>
      <c r="D1" s="282"/>
      <c r="E1" s="282"/>
      <c r="F1" s="282"/>
      <c r="G1" s="289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 x14ac:dyDescent="0.25">
      <c r="A2" s="4"/>
      <c r="B2" s="22"/>
      <c r="C2" s="22"/>
      <c r="D2" s="22"/>
      <c r="E2" s="22"/>
      <c r="F2" s="22"/>
      <c r="G2" s="22"/>
      <c r="H2" s="2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 x14ac:dyDescent="0.25">
      <c r="A3" s="290" t="s">
        <v>112</v>
      </c>
      <c r="B3" s="282"/>
      <c r="C3" s="282"/>
      <c r="D3" s="282"/>
      <c r="E3" s="282"/>
      <c r="F3" s="282"/>
      <c r="G3" s="282"/>
      <c r="H3" s="28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8" x14ac:dyDescent="0.25">
      <c r="A4" s="291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 x14ac:dyDescent="0.25">
      <c r="A5" s="292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 x14ac:dyDescent="0.25">
      <c r="A6" s="163" t="s">
        <v>160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75" customFormat="1" ht="13.8" x14ac:dyDescent="0.25">
      <c r="A7" s="173" t="s">
        <v>65</v>
      </c>
      <c r="B7" s="233" t="s">
        <v>263</v>
      </c>
      <c r="C7" s="223">
        <v>1498</v>
      </c>
      <c r="D7" s="223">
        <v>801</v>
      </c>
      <c r="E7" s="223">
        <v>1504</v>
      </c>
      <c r="F7" s="223">
        <v>1394</v>
      </c>
      <c r="G7" s="223">
        <v>1775</v>
      </c>
      <c r="H7" s="223">
        <v>2700</v>
      </c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</row>
    <row r="8" spans="1:26" ht="13.8" x14ac:dyDescent="0.25">
      <c r="A8" s="80" t="s">
        <v>63</v>
      </c>
      <c r="B8" s="222" t="s">
        <v>263</v>
      </c>
      <c r="C8" s="200" t="s">
        <v>263</v>
      </c>
      <c r="D8" s="200" t="s">
        <v>263</v>
      </c>
      <c r="E8" s="200" t="s">
        <v>263</v>
      </c>
      <c r="F8" s="200" t="s">
        <v>263</v>
      </c>
      <c r="G8" s="222" t="s">
        <v>263</v>
      </c>
      <c r="H8" s="22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8" x14ac:dyDescent="0.25">
      <c r="A9" s="80" t="s">
        <v>64</v>
      </c>
      <c r="B9" s="233" t="s">
        <v>263</v>
      </c>
      <c r="C9" s="223">
        <v>1445.45</v>
      </c>
      <c r="D9" s="223">
        <v>766.15</v>
      </c>
      <c r="E9" s="223">
        <v>1466.67</v>
      </c>
      <c r="F9" s="223">
        <v>1386</v>
      </c>
      <c r="G9" s="233" t="s">
        <v>263</v>
      </c>
      <c r="H9" s="233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8" x14ac:dyDescent="0.25">
      <c r="A10" s="80" t="s">
        <v>66</v>
      </c>
      <c r="B10" s="222" t="s">
        <v>263</v>
      </c>
      <c r="C10" s="200" t="s">
        <v>263</v>
      </c>
      <c r="D10" s="200" t="s">
        <v>263</v>
      </c>
      <c r="E10" s="200" t="s">
        <v>263</v>
      </c>
      <c r="F10" s="200" t="s">
        <v>263</v>
      </c>
      <c r="G10" s="222" t="s">
        <v>263</v>
      </c>
      <c r="H10" s="22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x14ac:dyDescent="0.25">
      <c r="A11" s="80" t="s">
        <v>61</v>
      </c>
      <c r="B11" s="233" t="s">
        <v>263</v>
      </c>
      <c r="C11" s="223">
        <v>1441.25</v>
      </c>
      <c r="D11" s="223">
        <v>746.54</v>
      </c>
      <c r="E11" s="223">
        <v>1442.69</v>
      </c>
      <c r="F11" s="223">
        <v>1344.23</v>
      </c>
      <c r="G11" s="223">
        <v>1654</v>
      </c>
      <c r="H11" s="223">
        <v>2493.33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8" x14ac:dyDescent="0.25">
      <c r="A12" s="80" t="s">
        <v>62</v>
      </c>
      <c r="B12" s="223">
        <v>1476.67</v>
      </c>
      <c r="C12" s="223">
        <v>1450</v>
      </c>
      <c r="D12" s="223">
        <v>693.33</v>
      </c>
      <c r="E12" s="223">
        <v>1450</v>
      </c>
      <c r="F12" s="223">
        <v>1247.5</v>
      </c>
      <c r="G12" s="223">
        <v>1700</v>
      </c>
      <c r="H12" s="223">
        <v>2455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x14ac:dyDescent="0.25">
      <c r="A13" s="9" t="s">
        <v>23</v>
      </c>
      <c r="B13" s="157">
        <f>IFERROR(AVERAGE(B7:B12),"-")</f>
        <v>1476.67</v>
      </c>
      <c r="C13" s="157">
        <f t="shared" ref="C13:H13" si="0">IFERROR(AVERAGE(C7:C12),"-")</f>
        <v>1458.675</v>
      </c>
      <c r="D13" s="157">
        <f>IFERROR(AVERAGE(D7:D12),"-")</f>
        <v>751.755</v>
      </c>
      <c r="E13" s="157">
        <f t="shared" si="0"/>
        <v>1465.8400000000001</v>
      </c>
      <c r="F13" s="157">
        <f t="shared" si="0"/>
        <v>1342.9324999999999</v>
      </c>
      <c r="G13" s="157">
        <f t="shared" si="0"/>
        <v>1709.6666666666667</v>
      </c>
      <c r="H13" s="157">
        <f t="shared" si="0"/>
        <v>2549.4433333333332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8" x14ac:dyDescent="0.25">
      <c r="A14" s="10"/>
      <c r="B14" s="10"/>
      <c r="C14" s="10"/>
      <c r="D14" s="10"/>
      <c r="E14" s="10"/>
      <c r="F14" s="10"/>
      <c r="G14" s="10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8" x14ac:dyDescent="0.25">
      <c r="A15" s="276" t="s">
        <v>115</v>
      </c>
      <c r="B15" s="277"/>
      <c r="C15" s="277"/>
      <c r="D15" s="12"/>
      <c r="E15" s="276" t="s">
        <v>116</v>
      </c>
      <c r="F15" s="277"/>
      <c r="G15" s="277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8" x14ac:dyDescent="0.25">
      <c r="A16" s="13"/>
      <c r="B16" s="11"/>
      <c r="C16" s="11"/>
      <c r="D16" s="12"/>
      <c r="E16" s="11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8" x14ac:dyDescent="0.25">
      <c r="A17" s="276" t="s">
        <v>161</v>
      </c>
      <c r="B17" s="277"/>
      <c r="C17" s="11"/>
      <c r="D17" s="12"/>
      <c r="E17" s="276" t="s">
        <v>162</v>
      </c>
      <c r="F17" s="277"/>
      <c r="G17" s="277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8" x14ac:dyDescent="0.25">
      <c r="A18" s="14" t="s">
        <v>110</v>
      </c>
      <c r="B18" s="10"/>
      <c r="C18" s="10"/>
      <c r="D18" s="10"/>
      <c r="E18" s="14" t="s">
        <v>127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8" x14ac:dyDescent="0.25">
      <c r="A19" s="14"/>
      <c r="B19" s="10"/>
      <c r="C19" s="10"/>
      <c r="D19" s="10"/>
      <c r="E19" s="14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8" x14ac:dyDescent="0.25">
      <c r="A27" s="1"/>
      <c r="B27" s="1"/>
      <c r="C27" s="148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8" x14ac:dyDescent="0.25">
      <c r="A28" s="1"/>
      <c r="B28" s="1"/>
      <c r="C28" s="14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8" x14ac:dyDescent="0.25">
      <c r="A29" s="1"/>
      <c r="B29" s="1"/>
      <c r="C29" s="14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8" x14ac:dyDescent="0.25">
      <c r="A30" s="1"/>
      <c r="B30" s="1"/>
      <c r="C30" s="14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8" x14ac:dyDescent="0.25">
      <c r="A31" s="1"/>
      <c r="B31" s="1"/>
      <c r="C31" s="14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">
    <mergeCell ref="A17:B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National Average</vt:lpstr>
      <vt:lpstr>Weekly Comparison (2024)</vt:lpstr>
      <vt:lpstr>RFU CAR</vt:lpstr>
      <vt:lpstr>RFU I</vt:lpstr>
      <vt:lpstr>RFU II</vt:lpstr>
      <vt:lpstr>RFU III</vt:lpstr>
      <vt:lpstr>RFU IV</vt:lpstr>
      <vt:lpstr>RFU V</vt:lpstr>
      <vt:lpstr>RFU VI</vt:lpstr>
      <vt:lpstr>RFU VII</vt:lpstr>
      <vt:lpstr>RFU VIII</vt:lpstr>
      <vt:lpstr>RFU IX</vt:lpstr>
      <vt:lpstr>RFU X</vt:lpstr>
      <vt:lpstr>RFU XI</vt:lpstr>
      <vt:lpstr>RFU XII</vt:lpstr>
      <vt:lpstr>RFU CARAGA</vt:lpstr>
      <vt:lpstr>BARMM</vt:lpstr>
      <vt:lpstr>NCR</vt:lpstr>
      <vt:lpstr>'National Average'!Print_Area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FPA-FOCU</dc:creator>
  <cp:lastModifiedBy>PRD LICENSE FPA</cp:lastModifiedBy>
  <cp:lastPrinted>2025-01-03T12:58:41Z</cp:lastPrinted>
  <dcterms:created xsi:type="dcterms:W3CDTF">2021-12-10T02:41:19Z</dcterms:created>
  <dcterms:modified xsi:type="dcterms:W3CDTF">2025-01-03T13:02:22Z</dcterms:modified>
</cp:coreProperties>
</file>